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f4556d67355e59c/Documents/Parish Council Meetings/2022-23/4_19th July 2022/"/>
    </mc:Choice>
  </mc:AlternateContent>
  <xr:revisionPtr revIDLastSave="1" documentId="13_ncr:1_{4A5C9CEC-F34A-4B9D-983E-610D716D223D}" xr6:coauthVersionLast="47" xr6:coauthVersionMax="47" xr10:uidLastSave="{AF06FF12-3256-466A-AF9C-655FAD1F966E}"/>
  <bookViews>
    <workbookView xWindow="-108" yWindow="-108" windowWidth="23256" windowHeight="12576" activeTab="2" xr2:uid="{2200F3D9-A655-44B8-AEA2-8C7B22749E01}"/>
  </bookViews>
  <sheets>
    <sheet name="P1 Mstr Sheet" sheetId="1" r:id="rId1"/>
    <sheet name="P2 Mthly Summ" sheetId="2" r:id="rId2"/>
    <sheet name="P3 Qtrly Statem't" sheetId="3" r:id="rId3"/>
    <sheet name="P4 May Cred List" sheetId="4" r:id="rId4"/>
    <sheet name="P5 July Chq List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4" l="1"/>
  <c r="D25" i="4" s="1"/>
  <c r="O6" i="2" l="1"/>
  <c r="J6" i="2"/>
  <c r="I6" i="2"/>
  <c r="K6" i="2" s="1"/>
  <c r="O5" i="2"/>
  <c r="J5" i="2"/>
  <c r="I5" i="2"/>
  <c r="K5" i="2" s="1"/>
  <c r="C18" i="2"/>
  <c r="H28" i="1"/>
  <c r="J28" i="1" s="1"/>
  <c r="F21" i="1"/>
  <c r="F25" i="1" s="1"/>
  <c r="F32" i="1" s="1"/>
  <c r="F35" i="1" s="1"/>
  <c r="H19" i="1"/>
  <c r="H17" i="1"/>
  <c r="H15" i="1"/>
  <c r="H13" i="1"/>
  <c r="H11" i="1"/>
  <c r="H9" i="1"/>
  <c r="H21" i="1" s="1"/>
  <c r="H25" i="1" s="1"/>
  <c r="H32" i="1" s="1"/>
  <c r="H35" i="1" s="1"/>
  <c r="E18" i="2"/>
  <c r="F18" i="2"/>
  <c r="G18" i="2"/>
  <c r="H18" i="2"/>
  <c r="J7" i="2"/>
  <c r="M7" i="2"/>
  <c r="M18" i="2" s="1"/>
  <c r="N18" i="2"/>
  <c r="O7" i="2"/>
  <c r="J19" i="1"/>
  <c r="J30" i="1"/>
  <c r="J17" i="1"/>
  <c r="J21" i="1" s="1"/>
  <c r="J25" i="1" s="1"/>
  <c r="J32" i="1" s="1"/>
  <c r="J35" i="1" s="1"/>
  <c r="P5" i="2" l="1"/>
  <c r="L5" i="2"/>
  <c r="P6" i="2"/>
  <c r="L6" i="2"/>
  <c r="O18" i="2"/>
  <c r="I18" i="2"/>
  <c r="J18" i="2"/>
  <c r="K7" i="2"/>
  <c r="D18" i="2"/>
  <c r="P7" i="2"/>
  <c r="L7" i="2"/>
  <c r="P8" i="2"/>
  <c r="P9" i="2"/>
  <c r="P10" i="2"/>
  <c r="P11" i="2"/>
  <c r="P12" i="2"/>
  <c r="P13" i="2"/>
  <c r="P14" i="2"/>
  <c r="P15" i="2"/>
  <c r="P16" i="2"/>
  <c r="K18" i="2" l="1"/>
  <c r="P18" i="2"/>
  <c r="L18" i="2"/>
</calcChain>
</file>

<file path=xl/sharedStrings.xml><?xml version="1.0" encoding="utf-8"?>
<sst xmlns="http://schemas.openxmlformats.org/spreadsheetml/2006/main" count="150" uniqueCount="112">
  <si>
    <t>CROFT PARISH COUNCIL</t>
  </si>
  <si>
    <t>Actual</t>
  </si>
  <si>
    <t xml:space="preserve">Budget to </t>
  </si>
  <si>
    <t xml:space="preserve">Actual </t>
  </si>
  <si>
    <t>Budget</t>
  </si>
  <si>
    <t>date</t>
  </si>
  <si>
    <t>Spend to</t>
  </si>
  <si>
    <t>May</t>
  </si>
  <si>
    <t>end May</t>
  </si>
  <si>
    <t>2022/23</t>
  </si>
  <si>
    <t>Employees</t>
  </si>
  <si>
    <t>Premises</t>
  </si>
  <si>
    <t>Transport</t>
  </si>
  <si>
    <t>Supplies &amp; Services</t>
  </si>
  <si>
    <t>Third Party Payments</t>
  </si>
  <si>
    <t>*1</t>
  </si>
  <si>
    <t>Contingency</t>
  </si>
  <si>
    <t>Total expenditure (ex VAT)</t>
  </si>
  <si>
    <t>VAT</t>
  </si>
  <si>
    <t>Total Expenditure</t>
  </si>
  <si>
    <t>Income</t>
  </si>
  <si>
    <t>Precept</t>
  </si>
  <si>
    <t>Other</t>
  </si>
  <si>
    <t>Net Expenditure</t>
  </si>
  <si>
    <t>Use of Reserve</t>
  </si>
  <si>
    <t>Investment</t>
  </si>
  <si>
    <t>The investment will be shown on the monthly summary report and on the bank reconciliations.</t>
  </si>
  <si>
    <t>CROFT PARISH COUNCIL 2022/23</t>
  </si>
  <si>
    <t>Monthly Summary</t>
  </si>
  <si>
    <t>Amount</t>
  </si>
  <si>
    <t>3rd Party Payments</t>
  </si>
  <si>
    <t>Total</t>
  </si>
  <si>
    <t>Check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</si>
  <si>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</si>
  <si>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</si>
  <si>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</si>
  <si>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</si>
  <si>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</si>
  <si>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</si>
  <si>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</si>
  <si>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</si>
  <si>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</si>
  <si>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</si>
  <si>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</si>
  <si>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Year to date</t>
  </si>
  <si>
    <t>Accounting statement per Audit Commission template</t>
  </si>
  <si>
    <t>2021/22</t>
  </si>
  <si>
    <t>Full year</t>
  </si>
  <si>
    <t>Qtr 1</t>
  </si>
  <si>
    <t>Qtr 2</t>
  </si>
  <si>
    <t>Qtr 3</t>
  </si>
  <si>
    <t>Balance brought forward</t>
  </si>
  <si>
    <t>Other receipts</t>
  </si>
  <si>
    <t>Less</t>
  </si>
  <si>
    <t>Staff Cost</t>
  </si>
  <si>
    <t>Loan interest</t>
  </si>
  <si>
    <t>Other payments</t>
  </si>
  <si>
    <t>Balance carried forward</t>
  </si>
  <si>
    <t xml:space="preserve">Represented by </t>
  </si>
  <si>
    <t>Cash at bank</t>
  </si>
  <si>
    <t>Less Unpresented cheques</t>
  </si>
  <si>
    <t>Total cash</t>
  </si>
  <si>
    <t>CROFT PARISH COUNCIL - Payments</t>
  </si>
  <si>
    <t>May 2022 Creditor List</t>
  </si>
  <si>
    <t>Creditor</t>
  </si>
  <si>
    <t>Cheque Number</t>
  </si>
  <si>
    <t>CYAC</t>
  </si>
  <si>
    <t>Veolia</t>
  </si>
  <si>
    <t>EON</t>
  </si>
  <si>
    <t>Three</t>
  </si>
  <si>
    <t>Water Plus - Toilets</t>
  </si>
  <si>
    <t>Scottish Power - Toilets</t>
  </si>
  <si>
    <t>Nest</t>
  </si>
  <si>
    <t>May Salaries</t>
  </si>
  <si>
    <t>5750/1</t>
  </si>
  <si>
    <t>HMRC</t>
  </si>
  <si>
    <t>May Pay</t>
  </si>
  <si>
    <t>James Todd &amp; Co Ltd</t>
  </si>
  <si>
    <t>April Payroll fee</t>
  </si>
  <si>
    <t>PPM Ltd</t>
  </si>
  <si>
    <t>St Lewis order</t>
  </si>
  <si>
    <t>Croft order</t>
  </si>
  <si>
    <t>Stationery order</t>
  </si>
  <si>
    <t>David J Platt Landscape</t>
  </si>
  <si>
    <t>April Payment</t>
  </si>
  <si>
    <t>Apple Blinds</t>
  </si>
  <si>
    <t>Blinds in office</t>
  </si>
  <si>
    <t>HAGS SMP Ltd</t>
  </si>
  <si>
    <t>Inspection fee</t>
  </si>
  <si>
    <t>Cactus Clothing</t>
  </si>
  <si>
    <t>Hi Vis Vests</t>
  </si>
  <si>
    <t>Steve Tansey</t>
  </si>
  <si>
    <t>Toilet block</t>
  </si>
  <si>
    <t>ChALC</t>
  </si>
  <si>
    <t>Induction trg</t>
  </si>
  <si>
    <t>Chq Number</t>
  </si>
  <si>
    <t>United Utilities - Toilets</t>
  </si>
  <si>
    <t>Scottish Power</t>
  </si>
  <si>
    <t>July pay</t>
  </si>
  <si>
    <t>July payroll</t>
  </si>
  <si>
    <t>5781-3</t>
  </si>
  <si>
    <t>David J Platt Landscapes</t>
  </si>
  <si>
    <t>Contract wk/Planters</t>
  </si>
  <si>
    <t>James Todd &amp; Co</t>
  </si>
  <si>
    <t>June Payroll</t>
  </si>
  <si>
    <t>Thomas Fattorini Ltd</t>
  </si>
  <si>
    <t>chain of office</t>
  </si>
  <si>
    <t>JDH Business Services</t>
  </si>
  <si>
    <t>Internal audit</t>
  </si>
  <si>
    <t>Ukrainian Hub</t>
  </si>
  <si>
    <t>Donation</t>
  </si>
  <si>
    <t>July 2022 Cheque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</si>
</sst>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&quot;£&quot;#,##0.00"/>
    <numFmt numFmtId="165" formatCode="&quot;£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4" fillId="0" borderId="0" xfId="0" applyNumberFormat="1" applyFont="1"/>
    <xf numFmtId="164" fontId="0" fillId="0" borderId="0" xfId="0" applyNumberFormat="1"/>
    <xf numFmtId="0" fontId="4" fillId="0" borderId="0" xfId="0" applyFont="1"/>
    <xf numFmtId="164" fontId="0" fillId="0" borderId="1" xfId="0" applyNumberFormat="1" applyBorder="1"/>
    <xf numFmtId="164" fontId="0" fillId="0" borderId="2" xfId="0" applyNumberFormat="1" applyBorder="1"/>
    <xf numFmtId="0" fontId="5" fillId="0" borderId="0" xfId="0" applyFont="1"/>
    <xf numFmtId="164" fontId="0" fillId="0" borderId="3" xfId="0" applyNumberFormat="1" applyBorder="1"/>
    <xf numFmtId="164" fontId="5" fillId="0" borderId="3" xfId="0" applyNumberFormat="1" applyFont="1" applyBorder="1"/>
    <xf numFmtId="49" fontId="4" fillId="0" borderId="0" xfId="0" applyNumberFormat="1" applyFont="1"/>
    <xf numFmtId="16" fontId="0" fillId="0" borderId="0" xfId="0" applyNumberFormat="1"/>
    <xf numFmtId="16" fontId="0" fillId="0" borderId="0" xfId="0" applyNumberFormat="1" applyAlignment="1">
      <alignment horizontal="right"/>
    </xf>
    <xf numFmtId="0" fontId="0" fillId="0" borderId="3" xfId="0" applyBorder="1"/>
    <xf numFmtId="0" fontId="0" fillId="0" borderId="4" xfId="0" applyBorder="1"/>
    <xf numFmtId="8" fontId="0" fillId="0" borderId="0" xfId="0" applyNumberFormat="1"/>
    <xf numFmtId="0" fontId="0" fillId="0" borderId="5" xfId="0" applyBorder="1"/>
    <xf numFmtId="8" fontId="0" fillId="0" borderId="3" xfId="0" applyNumberFormat="1" applyBorder="1"/>
    <xf numFmtId="17" fontId="1" fillId="0" borderId="5" xfId="0" applyNumberFormat="1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e\OneDrive\Documents\Bud%20Mon%201\2022-23\Budget%20Monitoring%20Master%202022-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ard Form - CIPFA"/>
      <sheetName val="Working Papers"/>
      <sheetName val="2022-23 Mstr Sheet"/>
      <sheetName val="Mthly Summ"/>
      <sheetName val="Apr"/>
      <sheetName val="May"/>
      <sheetName val="Jun"/>
      <sheetName val="Q1 Rec"/>
      <sheetName val="Jul"/>
      <sheetName val="Aug"/>
      <sheetName val="Sep"/>
      <sheetName val="Q2 Rec"/>
      <sheetName val="Oct"/>
      <sheetName val="Nov"/>
      <sheetName val="Dec"/>
      <sheetName val="Q3 Rec"/>
      <sheetName val="Jan"/>
      <sheetName val="Feb"/>
      <sheetName val="Mar"/>
      <sheetName val="Q4 Rec"/>
      <sheetName val="VAT Recon"/>
      <sheetName val="PAYE Recon"/>
      <sheetName val="Variance items"/>
      <sheetName val="Asset Reg"/>
      <sheetName val="Sheet1"/>
    </sheetNames>
    <sheetDataSet>
      <sheetData sheetId="0"/>
      <sheetData sheetId="1"/>
      <sheetData sheetId="2"/>
      <sheetData sheetId="3">
        <row r="18">
          <cell r="I18">
            <v>0</v>
          </cell>
          <cell r="J18">
            <v>0</v>
          </cell>
          <cell r="O18">
            <v>0</v>
          </cell>
        </row>
      </sheetData>
      <sheetData sheetId="4">
        <row r="27">
          <cell r="J27">
            <v>0</v>
          </cell>
          <cell r="K27">
            <v>0</v>
          </cell>
          <cell r="R27">
            <v>0</v>
          </cell>
        </row>
      </sheetData>
      <sheetData sheetId="5">
        <row r="28">
          <cell r="J28">
            <v>0</v>
          </cell>
          <cell r="K28">
            <v>0</v>
          </cell>
          <cell r="R28">
            <v>0</v>
          </cell>
        </row>
      </sheetData>
      <sheetData sheetId="6">
        <row r="29">
          <cell r="K29">
            <v>0</v>
          </cell>
          <cell r="P29">
            <v>0</v>
          </cell>
          <cell r="R29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758F2-D8DB-4A11-B50D-0DEA236A5015}">
  <dimension ref="A1:J40"/>
  <sheetViews>
    <sheetView topLeftCell="A11" workbookViewId="0">
      <selection activeCell="J32" sqref="J32"/>
    </sheetView>
  </sheetViews>
  <sheetFormatPr defaultRowHeight="14.4" x14ac:dyDescent="0.3"/>
  <cols>
    <col min="6" max="6" width="10.109375" bestFit="1" customWidth="1"/>
    <col min="8" max="8" width="10.21875" bestFit="1" customWidth="1"/>
    <col min="10" max="10" width="10" bestFit="1" customWidth="1"/>
  </cols>
  <sheetData>
    <row r="1" spans="1:10" x14ac:dyDescent="0.3">
      <c r="A1" s="1"/>
    </row>
    <row r="2" spans="1:10" ht="14.4" customHeight="1" x14ac:dyDescent="0.3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7.399999999999999" x14ac:dyDescent="0.3">
      <c r="C3" s="2"/>
    </row>
    <row r="4" spans="1:10" x14ac:dyDescent="0.3">
      <c r="F4" s="3" t="s">
        <v>1</v>
      </c>
      <c r="G4" s="3"/>
      <c r="H4" s="4" t="s">
        <v>2</v>
      </c>
      <c r="I4" s="1"/>
      <c r="J4" s="5" t="s">
        <v>3</v>
      </c>
    </row>
    <row r="5" spans="1:10" x14ac:dyDescent="0.3">
      <c r="F5" s="3" t="s">
        <v>4</v>
      </c>
      <c r="G5" s="3"/>
      <c r="H5" s="4" t="s">
        <v>5</v>
      </c>
      <c r="I5" s="4"/>
      <c r="J5" s="5" t="s">
        <v>6</v>
      </c>
    </row>
    <row r="6" spans="1:10" x14ac:dyDescent="0.3">
      <c r="F6" s="3"/>
      <c r="G6" s="3"/>
      <c r="H6" s="4" t="s">
        <v>7</v>
      </c>
      <c r="I6" s="4"/>
      <c r="J6" s="4" t="s">
        <v>8</v>
      </c>
    </row>
    <row r="7" spans="1:10" x14ac:dyDescent="0.3">
      <c r="F7" s="6" t="s">
        <v>9</v>
      </c>
      <c r="G7" s="3"/>
      <c r="H7" s="6" t="s">
        <v>9</v>
      </c>
      <c r="I7" s="7"/>
      <c r="J7" s="6" t="s">
        <v>9</v>
      </c>
    </row>
    <row r="9" spans="1:10" x14ac:dyDescent="0.3">
      <c r="B9" t="s">
        <v>10</v>
      </c>
      <c r="F9" s="8">
        <v>32330</v>
      </c>
      <c r="G9" s="9"/>
      <c r="H9" s="9">
        <f>ROUND((F9/12)*2,-1)</f>
        <v>5390</v>
      </c>
      <c r="I9" s="9"/>
      <c r="J9" s="9">
        <v>3933.05</v>
      </c>
    </row>
    <row r="10" spans="1:10" x14ac:dyDescent="0.3">
      <c r="F10" s="10"/>
      <c r="G10" s="9"/>
      <c r="H10" s="9"/>
      <c r="I10" s="9"/>
      <c r="J10" s="9"/>
    </row>
    <row r="11" spans="1:10" x14ac:dyDescent="0.3">
      <c r="B11" t="s">
        <v>11</v>
      </c>
      <c r="F11" s="8">
        <v>6350</v>
      </c>
      <c r="G11" s="9"/>
      <c r="H11" s="9">
        <f>ROUND((F11/12)*2,-1)</f>
        <v>1060</v>
      </c>
      <c r="I11" s="9"/>
      <c r="J11" s="9">
        <v>3565.32</v>
      </c>
    </row>
    <row r="12" spans="1:10" x14ac:dyDescent="0.3">
      <c r="F12" s="10"/>
      <c r="G12" s="9"/>
      <c r="H12" s="9"/>
      <c r="I12" s="9"/>
      <c r="J12" s="9"/>
    </row>
    <row r="13" spans="1:10" x14ac:dyDescent="0.3">
      <c r="B13" t="s">
        <v>12</v>
      </c>
      <c r="F13" s="8">
        <v>300</v>
      </c>
      <c r="G13" s="9"/>
      <c r="H13" s="9">
        <f>ROUND((F13/12)*2,-1)</f>
        <v>50</v>
      </c>
      <c r="I13" s="9"/>
      <c r="J13" s="9">
        <v>22.29</v>
      </c>
    </row>
    <row r="14" spans="1:10" x14ac:dyDescent="0.3">
      <c r="F14" s="10"/>
      <c r="G14" s="9"/>
      <c r="H14" s="9"/>
      <c r="I14" s="9"/>
      <c r="J14" s="9"/>
    </row>
    <row r="15" spans="1:10" x14ac:dyDescent="0.3">
      <c r="B15" t="s">
        <v>13</v>
      </c>
      <c r="F15" s="8">
        <v>30740</v>
      </c>
      <c r="G15" s="9"/>
      <c r="H15" s="9">
        <f>ROUND((F15/12)*2,-1)</f>
        <v>5120</v>
      </c>
      <c r="I15" s="9"/>
      <c r="J15" s="9">
        <v>4894.25</v>
      </c>
    </row>
    <row r="16" spans="1:10" x14ac:dyDescent="0.3">
      <c r="F16" s="10"/>
      <c r="G16" s="9"/>
      <c r="H16" s="9"/>
      <c r="I16" s="9"/>
      <c r="J16" s="9"/>
    </row>
    <row r="17" spans="1:10" x14ac:dyDescent="0.3">
      <c r="B17" t="s">
        <v>14</v>
      </c>
      <c r="F17" s="8">
        <v>3260</v>
      </c>
      <c r="G17" s="9"/>
      <c r="H17" s="9">
        <f>ROUND((F17/12)*2,-1)</f>
        <v>540</v>
      </c>
      <c r="I17" s="9"/>
      <c r="J17" s="9">
        <f>'[1]Mthly Summ'!I18</f>
        <v>0</v>
      </c>
    </row>
    <row r="18" spans="1:10" x14ac:dyDescent="0.3">
      <c r="F18" s="10"/>
      <c r="G18" s="9"/>
      <c r="H18" s="9"/>
      <c r="I18" s="9"/>
      <c r="J18" s="9"/>
    </row>
    <row r="19" spans="1:10" x14ac:dyDescent="0.3">
      <c r="A19" t="s">
        <v>15</v>
      </c>
      <c r="B19" t="s">
        <v>16</v>
      </c>
      <c r="F19" s="8">
        <v>0</v>
      </c>
      <c r="G19" s="9"/>
      <c r="H19" s="9">
        <f>ROUND((F19/12)*1,-1)</f>
        <v>0</v>
      </c>
      <c r="I19" s="9"/>
      <c r="J19" s="9">
        <f>'[1]Mthly Summ'!J18</f>
        <v>0</v>
      </c>
    </row>
    <row r="20" spans="1:10" x14ac:dyDescent="0.3">
      <c r="F20" s="9"/>
      <c r="G20" s="9"/>
      <c r="H20" s="9"/>
      <c r="I20" s="9"/>
      <c r="J20" s="9"/>
    </row>
    <row r="21" spans="1:10" x14ac:dyDescent="0.3">
      <c r="B21" t="s">
        <v>17</v>
      </c>
      <c r="F21" s="11">
        <f>SUM(F9:F19)</f>
        <v>72980</v>
      </c>
      <c r="G21" s="9"/>
      <c r="H21" s="11">
        <f>SUM(H9:H19)</f>
        <v>12160</v>
      </c>
      <c r="I21" s="9"/>
      <c r="J21" s="11">
        <f>SUM(J9:J19)</f>
        <v>12414.91</v>
      </c>
    </row>
    <row r="22" spans="1:10" x14ac:dyDescent="0.3">
      <c r="F22" s="9"/>
      <c r="G22" s="9"/>
      <c r="H22" s="9"/>
      <c r="I22" s="9"/>
      <c r="J22" s="9"/>
    </row>
    <row r="23" spans="1:10" x14ac:dyDescent="0.3">
      <c r="B23" t="s">
        <v>18</v>
      </c>
      <c r="F23" s="9">
        <v>0</v>
      </c>
      <c r="G23" s="9"/>
      <c r="H23" s="9">
        <v>0</v>
      </c>
      <c r="I23" s="9"/>
      <c r="J23" s="9">
        <v>807.08</v>
      </c>
    </row>
    <row r="24" spans="1:10" x14ac:dyDescent="0.3">
      <c r="F24" s="9"/>
      <c r="G24" s="9"/>
      <c r="H24" s="9"/>
      <c r="I24" s="9"/>
      <c r="J24" s="9"/>
    </row>
    <row r="25" spans="1:10" x14ac:dyDescent="0.3">
      <c r="B25" t="s">
        <v>19</v>
      </c>
      <c r="F25" s="12">
        <f>SUM(F21:F23)</f>
        <v>72980</v>
      </c>
      <c r="G25" s="9"/>
      <c r="H25" s="12">
        <f>SUM(H21:H23)</f>
        <v>12160</v>
      </c>
      <c r="I25" s="9"/>
      <c r="J25" s="12">
        <f>SUM(J21:J23)</f>
        <v>13221.99</v>
      </c>
    </row>
    <row r="26" spans="1:10" x14ac:dyDescent="0.3">
      <c r="F26" s="9"/>
      <c r="G26" s="9"/>
      <c r="H26" s="9"/>
      <c r="I26" s="9"/>
      <c r="J26" s="9"/>
    </row>
    <row r="27" spans="1:10" x14ac:dyDescent="0.3">
      <c r="B27" s="13" t="s">
        <v>20</v>
      </c>
    </row>
    <row r="28" spans="1:10" x14ac:dyDescent="0.3">
      <c r="A28" s="10"/>
      <c r="B28" t="s">
        <v>21</v>
      </c>
      <c r="F28" s="9">
        <v>72980</v>
      </c>
      <c r="H28" s="9">
        <f>ROUND((F28/12)*2,-1)</f>
        <v>12160</v>
      </c>
      <c r="J28" s="9">
        <f>H28</f>
        <v>12160</v>
      </c>
    </row>
    <row r="29" spans="1:10" x14ac:dyDescent="0.3">
      <c r="B29" t="s">
        <v>22</v>
      </c>
      <c r="F29" s="9">
        <v>0</v>
      </c>
      <c r="H29" s="9">
        <v>0</v>
      </c>
      <c r="J29" s="9">
        <v>9.76</v>
      </c>
    </row>
    <row r="30" spans="1:10" x14ac:dyDescent="0.3">
      <c r="B30" t="s">
        <v>18</v>
      </c>
      <c r="F30" s="9">
        <v>0</v>
      </c>
      <c r="H30" s="9">
        <v>0</v>
      </c>
      <c r="J30" s="9">
        <f>'[1]Mthly Summ'!O18</f>
        <v>0</v>
      </c>
    </row>
    <row r="32" spans="1:10" ht="15" thickBot="1" x14ac:dyDescent="0.35">
      <c r="B32" t="s">
        <v>23</v>
      </c>
      <c r="F32" s="14">
        <f>F25-F28</f>
        <v>0</v>
      </c>
      <c r="H32" s="14">
        <f>H25-H28-H29-H30</f>
        <v>0</v>
      </c>
      <c r="J32" s="14">
        <f>J25-J28-J29-J30</f>
        <v>1052.2299999999998</v>
      </c>
    </row>
    <row r="33" spans="1:10" ht="15" thickTop="1" x14ac:dyDescent="0.3"/>
    <row r="34" spans="1:10" x14ac:dyDescent="0.3">
      <c r="J34" s="9"/>
    </row>
    <row r="35" spans="1:10" x14ac:dyDescent="0.3">
      <c r="B35" t="s">
        <v>24</v>
      </c>
      <c r="F35" s="9">
        <f>F32</f>
        <v>0</v>
      </c>
      <c r="H35" s="9">
        <f>IF(H32&gt;0,H32,0)</f>
        <v>0</v>
      </c>
      <c r="J35" s="9">
        <f>IF(J32&gt;0,J32,0)</f>
        <v>1052.2299999999998</v>
      </c>
    </row>
    <row r="37" spans="1:10" x14ac:dyDescent="0.3">
      <c r="A37" s="10" t="s">
        <v>15</v>
      </c>
      <c r="B37" s="10" t="s">
        <v>25</v>
      </c>
    </row>
    <row r="38" spans="1:10" x14ac:dyDescent="0.3">
      <c r="B38" s="10"/>
    </row>
    <row r="39" spans="1:10" x14ac:dyDescent="0.3">
      <c r="B39" s="10" t="s">
        <v>26</v>
      </c>
    </row>
    <row r="40" spans="1:10" x14ac:dyDescent="0.3">
      <c r="B40" s="10"/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7A120-D61E-48D8-AE88-58BB62EDEFFC}">
  <dimension ref="A1:P19"/>
  <sheetViews>
    <sheetView workbookViewId="0">
      <selection activeCell="F18" sqref="F18"/>
    </sheetView>
  </sheetViews>
  <sheetFormatPr defaultRowHeight="14.4" x14ac:dyDescent="0.3"/>
  <cols>
    <col min="3" max="3" width="10" bestFit="1" customWidth="1"/>
    <col min="11" max="11" width="10" bestFit="1" customWidth="1"/>
    <col min="13" max="13" width="10" bestFit="1" customWidth="1"/>
    <col min="16" max="16" width="14.21875" bestFit="1" customWidth="1"/>
  </cols>
  <sheetData>
    <row r="1" spans="1:16" x14ac:dyDescent="0.3">
      <c r="A1" s="26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x14ac:dyDescent="0.3">
      <c r="A2" s="27" t="s">
        <v>28</v>
      </c>
      <c r="B2" s="27"/>
    </row>
    <row r="3" spans="1:16" x14ac:dyDescent="0.3">
      <c r="M3" s="27" t="s">
        <v>20</v>
      </c>
      <c r="N3" s="27"/>
      <c r="O3" s="27"/>
      <c r="P3" t="s">
        <v>23</v>
      </c>
    </row>
    <row r="4" spans="1:16" x14ac:dyDescent="0.3">
      <c r="C4" t="s">
        <v>29</v>
      </c>
      <c r="D4" t="s">
        <v>18</v>
      </c>
      <c r="E4" t="s">
        <v>10</v>
      </c>
      <c r="F4" t="s">
        <v>11</v>
      </c>
      <c r="G4" t="s">
        <v>12</v>
      </c>
      <c r="H4" t="s">
        <v>13</v>
      </c>
      <c r="I4" t="s">
        <v>30</v>
      </c>
      <c r="J4" t="s">
        <v>16</v>
      </c>
      <c r="K4" t="s">
        <v>31</v>
      </c>
      <c r="L4" t="s">
        <v>32</v>
      </c>
      <c r="M4" t="s">
        <v>21</v>
      </c>
      <c r="N4" t="s">
        <v>22</v>
      </c>
      <c r="O4" t="s">
        <v>18</v>
      </c>
    </row>
    <row r="5" spans="1:16" x14ac:dyDescent="0.3">
      <c r="B5" t="s">
        <v>33</v>
      </c>
      <c r="C5" s="9">
        <v>6261.97</v>
      </c>
      <c r="D5" s="9">
        <v>589.11</v>
      </c>
      <c r="E5" s="9">
        <v>1951.31</v>
      </c>
      <c r="F5" s="9">
        <v>5</v>
      </c>
      <c r="G5" s="9">
        <v>7.83</v>
      </c>
      <c r="H5" s="9">
        <v>3708.72</v>
      </c>
      <c r="I5" s="9">
        <f>[1]Apr!J27</f>
        <v>0</v>
      </c>
      <c r="J5" s="9">
        <f>[1]Apr!K27</f>
        <v>0</v>
      </c>
      <c r="K5" s="9">
        <f>SUM(D5:J5)</f>
        <v>6261.9699999999993</v>
      </c>
      <c r="L5" s="9">
        <f>K5-C5</f>
        <v>0</v>
      </c>
      <c r="M5" s="9">
        <v>0</v>
      </c>
      <c r="N5" s="9">
        <v>2.09</v>
      </c>
      <c r="O5" s="9">
        <f>[1]Apr!R27</f>
        <v>0</v>
      </c>
      <c r="P5" s="9">
        <f>K5-M5-N5-O5</f>
        <v>6259.8799999999992</v>
      </c>
    </row>
    <row r="6" spans="1:16" x14ac:dyDescent="0.3">
      <c r="B6" t="s">
        <v>7</v>
      </c>
      <c r="C6" s="9">
        <v>6960.02</v>
      </c>
      <c r="D6" s="9">
        <v>217.97</v>
      </c>
      <c r="E6" s="9">
        <v>1981.74</v>
      </c>
      <c r="F6" s="9">
        <v>3560.32</v>
      </c>
      <c r="G6" s="9">
        <v>14.46</v>
      </c>
      <c r="H6" s="9">
        <v>1185.53</v>
      </c>
      <c r="I6" s="9">
        <f>[1]May!J28</f>
        <v>0</v>
      </c>
      <c r="J6" s="9">
        <f>[1]May!K28</f>
        <v>0</v>
      </c>
      <c r="K6" s="9">
        <f>SUM(D6:J6)</f>
        <v>6960.02</v>
      </c>
      <c r="L6" s="9">
        <f>K6-C6</f>
        <v>0</v>
      </c>
      <c r="M6" s="9">
        <v>72980</v>
      </c>
      <c r="N6" s="9">
        <v>7.67</v>
      </c>
      <c r="O6" s="9">
        <f>[1]May!R28</f>
        <v>0</v>
      </c>
      <c r="P6" s="9">
        <f>K6-M6-N6-O6</f>
        <v>-66027.649999999994</v>
      </c>
    </row>
    <row r="7" spans="1:16" x14ac:dyDescent="0.3">
      <c r="B7" t="s">
        <v>34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f>[1]Jun!K29</f>
        <v>0</v>
      </c>
      <c r="K7" s="9">
        <f t="shared" ref="K7" si="0">SUM(D7:J7)</f>
        <v>0</v>
      </c>
      <c r="L7" s="9">
        <f t="shared" ref="L7" si="1">K7-C7</f>
        <v>0</v>
      </c>
      <c r="M7" s="9">
        <f>[1]Jun!P29</f>
        <v>0</v>
      </c>
      <c r="N7" s="9">
        <v>0</v>
      </c>
      <c r="O7" s="9">
        <f>[1]Jun!R29</f>
        <v>0</v>
      </c>
      <c r="P7" s="9">
        <f>K7-M7-N7-O7</f>
        <v>0</v>
      </c>
    </row>
    <row r="8" spans="1:16" x14ac:dyDescent="0.3">
      <c r="B8" t="s">
        <v>35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f>K8-M8-N8-O8</f>
        <v>0</v>
      </c>
    </row>
    <row r="9" spans="1:16" x14ac:dyDescent="0.3">
      <c r="B9" t="s">
        <v>36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f>K9-M9-N9-O9</f>
        <v>0</v>
      </c>
    </row>
    <row r="10" spans="1:16" x14ac:dyDescent="0.3">
      <c r="B10" t="s">
        <v>37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f t="shared" ref="P10:P16" si="2">K10-M10-N10-O10</f>
        <v>0</v>
      </c>
    </row>
    <row r="11" spans="1:16" x14ac:dyDescent="0.3">
      <c r="B11" t="s">
        <v>38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f t="shared" si="2"/>
        <v>0</v>
      </c>
    </row>
    <row r="12" spans="1:16" x14ac:dyDescent="0.3">
      <c r="B12" t="s">
        <v>39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f t="shared" si="2"/>
        <v>0</v>
      </c>
    </row>
    <row r="13" spans="1:16" x14ac:dyDescent="0.3">
      <c r="B13" t="s">
        <v>40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f t="shared" si="2"/>
        <v>0</v>
      </c>
    </row>
    <row r="14" spans="1:16" x14ac:dyDescent="0.3">
      <c r="B14" t="s">
        <v>41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f t="shared" si="2"/>
        <v>0</v>
      </c>
    </row>
    <row r="15" spans="1:16" x14ac:dyDescent="0.3">
      <c r="B15" t="s">
        <v>42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f t="shared" si="2"/>
        <v>0</v>
      </c>
    </row>
    <row r="16" spans="1:16" x14ac:dyDescent="0.3">
      <c r="B16" t="s">
        <v>43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f t="shared" si="2"/>
        <v>0</v>
      </c>
    </row>
    <row r="17" spans="2:16" x14ac:dyDescent="0.3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2:16" ht="15" thickBot="1" x14ac:dyDescent="0.35">
      <c r="B18" t="s">
        <v>44</v>
      </c>
      <c r="C18" s="14">
        <f t="shared" ref="C18:H18" si="3">SUM(C5:C16)</f>
        <v>13221.990000000002</v>
      </c>
      <c r="D18" s="14">
        <f t="shared" si="3"/>
        <v>807.08</v>
      </c>
      <c r="E18" s="14">
        <f t="shared" si="3"/>
        <v>3933.05</v>
      </c>
      <c r="F18" s="14">
        <f t="shared" si="3"/>
        <v>3565.32</v>
      </c>
      <c r="G18" s="14">
        <f t="shared" si="3"/>
        <v>22.29</v>
      </c>
      <c r="H18" s="14">
        <f t="shared" si="3"/>
        <v>4894.25</v>
      </c>
      <c r="I18" s="14">
        <f t="shared" ref="I18:P18" si="4">SUM(I5:I16)</f>
        <v>0</v>
      </c>
      <c r="J18" s="14">
        <f t="shared" si="4"/>
        <v>0</v>
      </c>
      <c r="K18" s="14">
        <f>SUM(K5:K16)</f>
        <v>13221.99</v>
      </c>
      <c r="L18" s="14">
        <f t="shared" si="4"/>
        <v>0</v>
      </c>
      <c r="M18" s="14">
        <f t="shared" si="4"/>
        <v>72980</v>
      </c>
      <c r="N18" s="14">
        <f>SUM(N5:N16)</f>
        <v>9.76</v>
      </c>
      <c r="O18" s="14">
        <f t="shared" si="4"/>
        <v>0</v>
      </c>
      <c r="P18" s="14">
        <f t="shared" si="4"/>
        <v>-59767.77</v>
      </c>
    </row>
    <row r="19" spans="2:16" ht="15" thickTop="1" x14ac:dyDescent="0.3"/>
  </sheetData>
  <mergeCells count="3">
    <mergeCell ref="A1:P1"/>
    <mergeCell ref="A2:B2"/>
    <mergeCell ref="M3:O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5BF1B-35C2-4416-93AF-6CED98244C65}">
  <dimension ref="A2:L34"/>
  <sheetViews>
    <sheetView tabSelected="1" workbookViewId="0">
      <pane ySplit="5" topLeftCell="A6" activePane="bottomLeft" state="frozen"/>
      <selection pane="bottomLeft" activeCell="F29" sqref="F29"/>
    </sheetView>
  </sheetViews>
  <sheetFormatPr defaultRowHeight="14.4" x14ac:dyDescent="0.3"/>
  <cols>
    <col min="4" max="4" width="11.109375" bestFit="1" customWidth="1"/>
    <col min="6" max="6" width="11.109375" bestFit="1" customWidth="1"/>
  </cols>
  <sheetData>
    <row r="2" spans="1:12" x14ac:dyDescent="0.3">
      <c r="A2" s="26" t="s">
        <v>45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4" spans="1:12" x14ac:dyDescent="0.3">
      <c r="D4" s="6" t="s">
        <v>46</v>
      </c>
      <c r="E4" s="4"/>
      <c r="F4" s="6" t="s">
        <v>9</v>
      </c>
      <c r="H4" s="3" t="s">
        <v>9</v>
      </c>
      <c r="I4" s="4"/>
      <c r="J4" s="3" t="s">
        <v>9</v>
      </c>
      <c r="K4" s="4"/>
      <c r="L4" s="3" t="s">
        <v>9</v>
      </c>
    </row>
    <row r="5" spans="1:12" x14ac:dyDescent="0.3">
      <c r="D5" s="4" t="s">
        <v>47</v>
      </c>
      <c r="E5" s="4"/>
      <c r="F5" s="4" t="s">
        <v>48</v>
      </c>
      <c r="H5" s="4" t="s">
        <v>49</v>
      </c>
      <c r="I5" s="4"/>
      <c r="J5" s="4" t="s">
        <v>50</v>
      </c>
      <c r="K5" s="4"/>
      <c r="L5" s="4" t="s">
        <v>47</v>
      </c>
    </row>
    <row r="7" spans="1:12" x14ac:dyDescent="0.3">
      <c r="A7" t="s">
        <v>51</v>
      </c>
      <c r="D7" s="9">
        <v>92229.26999999999</v>
      </c>
      <c r="E7" s="9"/>
      <c r="F7" s="8">
        <v>100237.87999999999</v>
      </c>
      <c r="H7" s="9"/>
      <c r="J7" s="9"/>
      <c r="L7" s="9"/>
    </row>
    <row r="8" spans="1:12" x14ac:dyDescent="0.3">
      <c r="D8" s="9"/>
      <c r="E8" s="9"/>
      <c r="F8" s="9"/>
    </row>
    <row r="9" spans="1:12" x14ac:dyDescent="0.3">
      <c r="A9" t="s">
        <v>21</v>
      </c>
      <c r="D9" s="9">
        <v>72980</v>
      </c>
      <c r="E9" s="9"/>
      <c r="F9" s="9">
        <v>72980</v>
      </c>
    </row>
    <row r="10" spans="1:12" x14ac:dyDescent="0.3">
      <c r="D10" s="9"/>
      <c r="E10" s="9"/>
      <c r="F10" s="9"/>
    </row>
    <row r="11" spans="1:12" x14ac:dyDescent="0.3">
      <c r="A11" t="s">
        <v>52</v>
      </c>
      <c r="D11" s="9">
        <v>6850.76</v>
      </c>
      <c r="E11" s="9"/>
      <c r="F11" s="9">
        <v>17.05</v>
      </c>
    </row>
    <row r="12" spans="1:12" x14ac:dyDescent="0.3">
      <c r="D12" s="9"/>
      <c r="E12" s="9"/>
      <c r="F12" s="9"/>
    </row>
    <row r="13" spans="1:12" x14ac:dyDescent="0.3">
      <c r="D13" s="12">
        <v>172060.03</v>
      </c>
      <c r="E13" s="9"/>
      <c r="F13" s="12">
        <v>173234.93</v>
      </c>
    </row>
    <row r="14" spans="1:12" x14ac:dyDescent="0.3">
      <c r="D14" s="9"/>
      <c r="E14" s="9"/>
      <c r="F14" s="9"/>
    </row>
    <row r="15" spans="1:12" x14ac:dyDescent="0.3">
      <c r="A15" t="s">
        <v>53</v>
      </c>
      <c r="D15" s="9"/>
      <c r="E15" s="9"/>
      <c r="F15" s="9"/>
    </row>
    <row r="16" spans="1:12" x14ac:dyDescent="0.3">
      <c r="D16" s="9"/>
      <c r="E16" s="9"/>
      <c r="F16" s="9"/>
    </row>
    <row r="17" spans="1:6" x14ac:dyDescent="0.3">
      <c r="A17" t="s">
        <v>54</v>
      </c>
      <c r="D17" s="9">
        <v>27487.4</v>
      </c>
      <c r="E17" s="9"/>
      <c r="F17" s="9">
        <v>6174.2000000000007</v>
      </c>
    </row>
    <row r="18" spans="1:6" x14ac:dyDescent="0.3">
      <c r="D18" s="9"/>
      <c r="E18" s="9"/>
      <c r="F18" s="9"/>
    </row>
    <row r="19" spans="1:6" x14ac:dyDescent="0.3">
      <c r="A19" t="s">
        <v>55</v>
      </c>
      <c r="D19" s="9">
        <v>0</v>
      </c>
      <c r="E19" s="9"/>
      <c r="F19" s="9">
        <v>0</v>
      </c>
    </row>
    <row r="20" spans="1:6" x14ac:dyDescent="0.3">
      <c r="D20" s="9"/>
      <c r="E20" s="9"/>
      <c r="F20" s="9"/>
    </row>
    <row r="21" spans="1:6" x14ac:dyDescent="0.3">
      <c r="A21" t="s">
        <v>56</v>
      </c>
      <c r="D21" s="9">
        <v>44334.749999999993</v>
      </c>
      <c r="E21" s="9"/>
      <c r="F21" s="9">
        <v>15849.430000000002</v>
      </c>
    </row>
    <row r="22" spans="1:6" x14ac:dyDescent="0.3">
      <c r="A22" s="10" t="s">
        <v>25</v>
      </c>
      <c r="D22" s="9"/>
      <c r="E22" s="9"/>
      <c r="F22" s="9"/>
    </row>
    <row r="23" spans="1:6" x14ac:dyDescent="0.3">
      <c r="D23" s="12">
        <v>71822.149999999994</v>
      </c>
      <c r="E23" s="9"/>
      <c r="F23" s="12">
        <v>22023.630000000005</v>
      </c>
    </row>
    <row r="24" spans="1:6" x14ac:dyDescent="0.3">
      <c r="D24" s="9"/>
      <c r="E24" s="9"/>
      <c r="F24" s="9"/>
    </row>
    <row r="25" spans="1:6" ht="15" thickBot="1" x14ac:dyDescent="0.35">
      <c r="A25" t="s">
        <v>57</v>
      </c>
      <c r="D25" s="15">
        <v>100237.88</v>
      </c>
      <c r="E25" s="9"/>
      <c r="F25" s="15">
        <v>151211.29999999999</v>
      </c>
    </row>
    <row r="26" spans="1:6" ht="15" thickTop="1" x14ac:dyDescent="0.3">
      <c r="D26" s="9"/>
      <c r="E26" s="9"/>
      <c r="F26" s="9"/>
    </row>
    <row r="27" spans="1:6" x14ac:dyDescent="0.3">
      <c r="A27" t="s">
        <v>58</v>
      </c>
      <c r="D27" s="9"/>
      <c r="E27" s="9"/>
      <c r="F27" s="9"/>
    </row>
    <row r="28" spans="1:6" x14ac:dyDescent="0.3">
      <c r="D28" s="9"/>
      <c r="E28" s="9"/>
      <c r="F28" s="9"/>
    </row>
    <row r="29" spans="1:6" x14ac:dyDescent="0.3">
      <c r="A29" t="s">
        <v>59</v>
      </c>
      <c r="D29" s="9">
        <v>31693.01</v>
      </c>
      <c r="E29" s="9"/>
      <c r="F29" s="9">
        <v>83331.64</v>
      </c>
    </row>
    <row r="30" spans="1:6" x14ac:dyDescent="0.3">
      <c r="A30" s="10" t="s">
        <v>25</v>
      </c>
      <c r="D30" s="9">
        <v>70081.72</v>
      </c>
      <c r="F30" s="9">
        <v>70081.72</v>
      </c>
    </row>
    <row r="31" spans="1:6" x14ac:dyDescent="0.3">
      <c r="A31" t="s">
        <v>60</v>
      </c>
      <c r="D31" s="9">
        <v>1536.85</v>
      </c>
      <c r="F31" s="9">
        <v>2202.06</v>
      </c>
    </row>
    <row r="33" spans="1:6" ht="15" thickBot="1" x14ac:dyDescent="0.35">
      <c r="A33" t="s">
        <v>61</v>
      </c>
      <c r="D33" s="15">
        <v>100237.87999999999</v>
      </c>
      <c r="F33" s="15">
        <v>151211.29999999999</v>
      </c>
    </row>
    <row r="34" spans="1:6" ht="15" thickTop="1" x14ac:dyDescent="0.3"/>
  </sheetData>
  <mergeCells count="1">
    <mergeCell ref="A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383F2-3860-4AA1-9058-BBD556271A2F}">
  <dimension ref="A1:D26"/>
  <sheetViews>
    <sheetView workbookViewId="0">
      <selection activeCell="F2" sqref="F2"/>
    </sheetView>
  </sheetViews>
  <sheetFormatPr defaultRowHeight="14.4" x14ac:dyDescent="0.3"/>
  <cols>
    <col min="1" max="1" width="34.5546875" bestFit="1" customWidth="1"/>
    <col min="2" max="2" width="14.21875" bestFit="1" customWidth="1"/>
    <col min="3" max="3" width="11.109375" bestFit="1" customWidth="1"/>
    <col min="4" max="4" width="9.109375" bestFit="1" customWidth="1"/>
  </cols>
  <sheetData>
    <row r="1" spans="1:4" x14ac:dyDescent="0.3">
      <c r="A1" s="1" t="s">
        <v>62</v>
      </c>
    </row>
    <row r="2" spans="1:4" x14ac:dyDescent="0.3">
      <c r="A2" s="16" t="s">
        <v>63</v>
      </c>
    </row>
    <row r="4" spans="1:4" x14ac:dyDescent="0.3">
      <c r="A4" s="20" t="s">
        <v>64</v>
      </c>
      <c r="B4" s="20"/>
      <c r="C4" s="20" t="s">
        <v>95</v>
      </c>
      <c r="D4" s="20" t="s">
        <v>29</v>
      </c>
    </row>
    <row r="5" spans="1:4" x14ac:dyDescent="0.3">
      <c r="A5" t="s">
        <v>66</v>
      </c>
      <c r="C5" s="17"/>
      <c r="D5" s="9"/>
    </row>
    <row r="6" spans="1:4" x14ac:dyDescent="0.3">
      <c r="A6" t="s">
        <v>67</v>
      </c>
      <c r="B6" s="17"/>
      <c r="C6" s="17">
        <v>44711</v>
      </c>
      <c r="D6" s="9">
        <v>139.34</v>
      </c>
    </row>
    <row r="7" spans="1:4" x14ac:dyDescent="0.3">
      <c r="A7" t="s">
        <v>68</v>
      </c>
      <c r="C7" s="17"/>
      <c r="D7" s="9"/>
    </row>
    <row r="8" spans="1:4" x14ac:dyDescent="0.3">
      <c r="A8" t="s">
        <v>69</v>
      </c>
      <c r="C8" s="17">
        <v>44690</v>
      </c>
      <c r="D8" s="9">
        <v>26.99</v>
      </c>
    </row>
    <row r="9" spans="1:4" x14ac:dyDescent="0.3">
      <c r="A9" t="s">
        <v>70</v>
      </c>
      <c r="C9" s="17">
        <v>44712</v>
      </c>
      <c r="D9" s="9">
        <v>23.87</v>
      </c>
    </row>
    <row r="10" spans="1:4" x14ac:dyDescent="0.3">
      <c r="A10" s="10" t="s">
        <v>71</v>
      </c>
      <c r="C10" s="17">
        <v>44704</v>
      </c>
      <c r="D10" s="9">
        <v>85.52</v>
      </c>
    </row>
    <row r="11" spans="1:4" x14ac:dyDescent="0.3">
      <c r="A11" t="s">
        <v>72</v>
      </c>
      <c r="C11" s="18">
        <v>44697</v>
      </c>
      <c r="D11" s="9">
        <v>57.84</v>
      </c>
    </row>
    <row r="12" spans="1:4" x14ac:dyDescent="0.3">
      <c r="A12" t="s">
        <v>73</v>
      </c>
      <c r="C12" s="10" t="s">
        <v>74</v>
      </c>
      <c r="D12" s="8">
        <v>1746.86</v>
      </c>
    </row>
    <row r="13" spans="1:4" x14ac:dyDescent="0.3">
      <c r="A13" t="s">
        <v>75</v>
      </c>
      <c r="B13" t="s">
        <v>76</v>
      </c>
      <c r="C13">
        <v>5752</v>
      </c>
      <c r="D13" s="9">
        <f>168.03+0.6+2.87</f>
        <v>171.5</v>
      </c>
    </row>
    <row r="14" spans="1:4" x14ac:dyDescent="0.3">
      <c r="A14" s="10" t="s">
        <v>77</v>
      </c>
      <c r="B14" s="10" t="s">
        <v>78</v>
      </c>
      <c r="C14">
        <v>5753</v>
      </c>
      <c r="D14" s="9">
        <v>42</v>
      </c>
    </row>
    <row r="15" spans="1:4" x14ac:dyDescent="0.3">
      <c r="A15" s="10" t="s">
        <v>79</v>
      </c>
      <c r="B15" s="10" t="s">
        <v>80</v>
      </c>
      <c r="C15">
        <v>5754</v>
      </c>
      <c r="D15" s="9">
        <v>45.46</v>
      </c>
    </row>
    <row r="16" spans="1:4" x14ac:dyDescent="0.3">
      <c r="A16" s="10" t="s">
        <v>79</v>
      </c>
      <c r="B16" s="10" t="s">
        <v>81</v>
      </c>
      <c r="C16">
        <v>5755</v>
      </c>
      <c r="D16" s="9">
        <v>45.46</v>
      </c>
    </row>
    <row r="17" spans="1:4" x14ac:dyDescent="0.3">
      <c r="A17" s="10" t="s">
        <v>79</v>
      </c>
      <c r="B17" s="10" t="s">
        <v>82</v>
      </c>
      <c r="C17">
        <v>5756</v>
      </c>
      <c r="D17" s="9">
        <v>151.87</v>
      </c>
    </row>
    <row r="18" spans="1:4" x14ac:dyDescent="0.3">
      <c r="A18" s="10" t="s">
        <v>83</v>
      </c>
      <c r="B18" s="10" t="s">
        <v>84</v>
      </c>
      <c r="C18">
        <v>5758</v>
      </c>
      <c r="D18" s="9">
        <v>700.31</v>
      </c>
    </row>
    <row r="19" spans="1:4" x14ac:dyDescent="0.3">
      <c r="A19" s="10" t="s">
        <v>85</v>
      </c>
      <c r="B19" s="10" t="s">
        <v>86</v>
      </c>
      <c r="C19">
        <v>5759</v>
      </c>
      <c r="D19" s="9">
        <v>116</v>
      </c>
    </row>
    <row r="20" spans="1:4" x14ac:dyDescent="0.3">
      <c r="A20" s="10" t="s">
        <v>87</v>
      </c>
      <c r="B20" s="10" t="s">
        <v>88</v>
      </c>
      <c r="C20">
        <v>5760</v>
      </c>
      <c r="D20" s="9">
        <v>81.599999999999994</v>
      </c>
    </row>
    <row r="21" spans="1:4" x14ac:dyDescent="0.3">
      <c r="A21" s="10" t="s">
        <v>89</v>
      </c>
      <c r="B21" s="10" t="s">
        <v>90</v>
      </c>
      <c r="C21">
        <v>5761</v>
      </c>
      <c r="D21" s="8">
        <v>50.4</v>
      </c>
    </row>
    <row r="22" spans="1:4" x14ac:dyDescent="0.3">
      <c r="A22" s="10" t="s">
        <v>91</v>
      </c>
      <c r="B22" s="10" t="s">
        <v>92</v>
      </c>
      <c r="C22">
        <v>5762</v>
      </c>
      <c r="D22" s="8">
        <v>3450</v>
      </c>
    </row>
    <row r="23" spans="1:4" x14ac:dyDescent="0.3">
      <c r="A23" s="10" t="s">
        <v>93</v>
      </c>
      <c r="B23" s="10" t="s">
        <v>94</v>
      </c>
      <c r="C23">
        <v>5763</v>
      </c>
      <c r="D23" s="9">
        <v>25</v>
      </c>
    </row>
    <row r="24" spans="1:4" x14ac:dyDescent="0.3">
      <c r="A24" s="10"/>
      <c r="C24" s="18"/>
      <c r="D24" s="9"/>
    </row>
    <row r="25" spans="1:4" ht="15" thickBot="1" x14ac:dyDescent="0.35">
      <c r="A25" s="19" t="s">
        <v>31</v>
      </c>
      <c r="B25" s="19"/>
      <c r="C25" s="19"/>
      <c r="D25" s="14">
        <f>SUM(D5:D24)</f>
        <v>6960.02</v>
      </c>
    </row>
    <row r="26" spans="1:4" ht="15" thickTop="1" x14ac:dyDescent="0.3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69630-7590-4849-93C8-15DC0C597841}">
  <dimension ref="A1:D24"/>
  <sheetViews>
    <sheetView workbookViewId="0">
      <selection activeCell="I11" sqref="I11"/>
    </sheetView>
  </sheetViews>
  <sheetFormatPr defaultRowHeight="14.4" x14ac:dyDescent="0.3"/>
  <cols>
    <col min="1" max="1" width="21.109375" bestFit="1" customWidth="1"/>
    <col min="2" max="2" width="18.44140625" bestFit="1" customWidth="1"/>
    <col min="3" max="3" width="14.21875" bestFit="1" customWidth="1"/>
    <col min="4" max="4" width="9" bestFit="1" customWidth="1"/>
  </cols>
  <sheetData>
    <row r="1" spans="1:4" x14ac:dyDescent="0.3">
      <c r="A1" s="28" t="s">
        <v>0</v>
      </c>
      <c r="B1" s="28"/>
      <c r="C1" s="28"/>
      <c r="D1" s="28"/>
    </row>
    <row r="2" spans="1:4" x14ac:dyDescent="0.3">
      <c r="A2" s="24" t="s">
        <v>111</v>
      </c>
      <c r="B2" s="22"/>
      <c r="C2" s="22"/>
      <c r="D2" s="22"/>
    </row>
    <row r="4" spans="1:4" x14ac:dyDescent="0.3">
      <c r="A4" s="20" t="s">
        <v>64</v>
      </c>
      <c r="B4" s="20"/>
      <c r="C4" s="20" t="s">
        <v>65</v>
      </c>
      <c r="D4" s="20" t="s">
        <v>29</v>
      </c>
    </row>
    <row r="5" spans="1:4" x14ac:dyDescent="0.3">
      <c r="A5" t="s">
        <v>66</v>
      </c>
    </row>
    <row r="6" spans="1:4" x14ac:dyDescent="0.3">
      <c r="A6" t="s">
        <v>67</v>
      </c>
    </row>
    <row r="7" spans="1:4" x14ac:dyDescent="0.3">
      <c r="A7" t="s">
        <v>68</v>
      </c>
    </row>
    <row r="8" spans="1:4" x14ac:dyDescent="0.3">
      <c r="A8" t="s">
        <v>69</v>
      </c>
    </row>
    <row r="9" spans="1:4" x14ac:dyDescent="0.3">
      <c r="A9" t="s">
        <v>96</v>
      </c>
    </row>
    <row r="10" spans="1:4" x14ac:dyDescent="0.3">
      <c r="A10" t="s">
        <v>97</v>
      </c>
    </row>
    <row r="11" spans="1:4" x14ac:dyDescent="0.3">
      <c r="A11" t="s">
        <v>72</v>
      </c>
    </row>
    <row r="12" spans="1:4" x14ac:dyDescent="0.3">
      <c r="A12" t="s">
        <v>75</v>
      </c>
      <c r="B12" t="s">
        <v>98</v>
      </c>
      <c r="C12">
        <v>5780</v>
      </c>
      <c r="D12" s="21">
        <v>233.02</v>
      </c>
    </row>
    <row r="13" spans="1:4" x14ac:dyDescent="0.3">
      <c r="A13" t="s">
        <v>99</v>
      </c>
      <c r="C13" t="s">
        <v>100</v>
      </c>
      <c r="D13" s="21">
        <v>2379.29</v>
      </c>
    </row>
    <row r="14" spans="1:4" x14ac:dyDescent="0.3">
      <c r="A14" t="s">
        <v>101</v>
      </c>
      <c r="B14" t="s">
        <v>102</v>
      </c>
      <c r="C14">
        <v>5784</v>
      </c>
      <c r="D14" s="21">
        <v>1310.83</v>
      </c>
    </row>
    <row r="15" spans="1:4" x14ac:dyDescent="0.3">
      <c r="A15" t="s">
        <v>103</v>
      </c>
      <c r="B15" t="s">
        <v>104</v>
      </c>
      <c r="C15">
        <v>5785</v>
      </c>
      <c r="D15" s="21">
        <v>42</v>
      </c>
    </row>
    <row r="16" spans="1:4" x14ac:dyDescent="0.3">
      <c r="A16" t="s">
        <v>105</v>
      </c>
      <c r="B16" t="s">
        <v>106</v>
      </c>
      <c r="C16">
        <v>5786</v>
      </c>
      <c r="D16" s="21">
        <v>66.260000000000005</v>
      </c>
    </row>
    <row r="17" spans="1:4" x14ac:dyDescent="0.3">
      <c r="A17" t="s">
        <v>107</v>
      </c>
      <c r="B17" t="s">
        <v>108</v>
      </c>
      <c r="C17">
        <v>5787</v>
      </c>
      <c r="D17" s="21">
        <v>367.2</v>
      </c>
    </row>
    <row r="18" spans="1:4" x14ac:dyDescent="0.3">
      <c r="A18" t="s">
        <v>109</v>
      </c>
      <c r="B18" t="s">
        <v>110</v>
      </c>
      <c r="C18">
        <v>5788</v>
      </c>
      <c r="D18" s="21">
        <v>1001</v>
      </c>
    </row>
    <row r="23" spans="1:4" ht="15" thickBot="1" x14ac:dyDescent="0.35">
      <c r="A23" s="19" t="s">
        <v>31</v>
      </c>
      <c r="B23" s="19"/>
      <c r="C23" s="19"/>
      <c r="D23" s="23">
        <v>5399.6</v>
      </c>
    </row>
    <row r="24" spans="1:4" ht="15" thickTop="1" x14ac:dyDescent="0.3"/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P1 Mstr Sheet</vt:lpstr>
      <vt:lpstr>P2 Mthly Summ</vt:lpstr>
      <vt:lpstr>P3 Qtrly Statem't</vt:lpstr>
      <vt:lpstr>P4 May Cred List</vt:lpstr>
      <vt:lpstr>P5 July Chq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Croft Parish</cp:lastModifiedBy>
  <dcterms:created xsi:type="dcterms:W3CDTF">2022-08-03T09:35:05Z</dcterms:created>
  <dcterms:modified xsi:type="dcterms:W3CDTF">2022-09-27T10:11:51Z</dcterms:modified>
</cp:coreProperties>
</file>