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2-23\3_21st June 2022\"/>
    </mc:Choice>
  </mc:AlternateContent>
  <xr:revisionPtr revIDLastSave="0" documentId="13_ncr:1_{7C58F1BF-372D-4710-9E41-4064344D6046}" xr6:coauthVersionLast="47" xr6:coauthVersionMax="47" xr10:uidLastSave="{00000000-0000-0000-0000-000000000000}"/>
  <bookViews>
    <workbookView xWindow="-108" yWindow="-108" windowWidth="23256" windowHeight="12576" activeTab="5" xr2:uid="{0D9754FB-B215-4163-9FD8-BEA8A8FBCB76}"/>
  </bookViews>
  <sheets>
    <sheet name="P1 Mstr Sheet" sheetId="1" r:id="rId1"/>
    <sheet name="P2 Mthly Summ" sheetId="2" r:id="rId2"/>
    <sheet name="P3 Qtrly Statem't" sheetId="3" r:id="rId3"/>
    <sheet name="P4 Apr Cred List" sheetId="4" r:id="rId4"/>
    <sheet name="P5 May Chq List" sheetId="6" r:id="rId5"/>
    <sheet name="P6 Jun Chq List" sheetId="5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M25" i="1" l="1"/>
  <c r="D30" i="5"/>
  <c r="D24" i="4"/>
  <c r="F29" i="3"/>
  <c r="F33" i="3"/>
  <c r="F23" i="3"/>
  <c r="F13" i="3"/>
  <c r="F25" i="3" s="1"/>
  <c r="O16" i="2"/>
  <c r="N16" i="2"/>
  <c r="M16" i="2"/>
  <c r="J16" i="2"/>
  <c r="I16" i="2"/>
  <c r="H16" i="2"/>
  <c r="G16" i="2"/>
  <c r="F16" i="2"/>
  <c r="E16" i="2"/>
  <c r="D16" i="2"/>
  <c r="K16" i="2" s="1"/>
  <c r="C16" i="2"/>
  <c r="O15" i="2"/>
  <c r="N15" i="2"/>
  <c r="M15" i="2"/>
  <c r="J15" i="2"/>
  <c r="I15" i="2"/>
  <c r="H15" i="2"/>
  <c r="G15" i="2"/>
  <c r="F15" i="2"/>
  <c r="E15" i="2"/>
  <c r="D15" i="2"/>
  <c r="K15" i="2" s="1"/>
  <c r="C15" i="2"/>
  <c r="O14" i="2"/>
  <c r="N14" i="2"/>
  <c r="M14" i="2"/>
  <c r="J14" i="2"/>
  <c r="I14" i="2"/>
  <c r="H14" i="2"/>
  <c r="G14" i="2"/>
  <c r="F14" i="2"/>
  <c r="E14" i="2"/>
  <c r="D14" i="2"/>
  <c r="K14" i="2" s="1"/>
  <c r="C14" i="2"/>
  <c r="O13" i="2"/>
  <c r="N13" i="2"/>
  <c r="M13" i="2"/>
  <c r="J13" i="2"/>
  <c r="I13" i="2"/>
  <c r="H13" i="2"/>
  <c r="G13" i="2"/>
  <c r="F13" i="2"/>
  <c r="E13" i="2"/>
  <c r="D13" i="2"/>
  <c r="K13" i="2" s="1"/>
  <c r="C13" i="2"/>
  <c r="O12" i="2"/>
  <c r="N12" i="2"/>
  <c r="M12" i="2"/>
  <c r="J12" i="2"/>
  <c r="I12" i="2"/>
  <c r="H12" i="2"/>
  <c r="G12" i="2"/>
  <c r="F12" i="2"/>
  <c r="E12" i="2"/>
  <c r="D12" i="2"/>
  <c r="K12" i="2" s="1"/>
  <c r="C12" i="2"/>
  <c r="O11" i="2"/>
  <c r="N11" i="2"/>
  <c r="M11" i="2"/>
  <c r="J11" i="2"/>
  <c r="I11" i="2"/>
  <c r="H11" i="2"/>
  <c r="G11" i="2"/>
  <c r="F11" i="2"/>
  <c r="E11" i="2"/>
  <c r="D11" i="2"/>
  <c r="K11" i="2" s="1"/>
  <c r="C11" i="2"/>
  <c r="O10" i="2"/>
  <c r="N10" i="2"/>
  <c r="M10" i="2"/>
  <c r="J10" i="2"/>
  <c r="I10" i="2"/>
  <c r="H10" i="2"/>
  <c r="G10" i="2"/>
  <c r="F10" i="2"/>
  <c r="E10" i="2"/>
  <c r="D10" i="2"/>
  <c r="K10" i="2" s="1"/>
  <c r="C10" i="2"/>
  <c r="O9" i="2"/>
  <c r="N9" i="2"/>
  <c r="M9" i="2"/>
  <c r="J9" i="2"/>
  <c r="I9" i="2"/>
  <c r="H9" i="2"/>
  <c r="G9" i="2"/>
  <c r="F9" i="2"/>
  <c r="E9" i="2"/>
  <c r="D9" i="2"/>
  <c r="K9" i="2" s="1"/>
  <c r="C9" i="2"/>
  <c r="O8" i="2"/>
  <c r="N8" i="2"/>
  <c r="M8" i="2"/>
  <c r="J8" i="2"/>
  <c r="I8" i="2"/>
  <c r="H8" i="2"/>
  <c r="G8" i="2"/>
  <c r="F8" i="2"/>
  <c r="E8" i="2"/>
  <c r="D8" i="2"/>
  <c r="K8" i="2" s="1"/>
  <c r="C8" i="2"/>
  <c r="O7" i="2"/>
  <c r="N7" i="2"/>
  <c r="M7" i="2"/>
  <c r="J7" i="2"/>
  <c r="I7" i="2"/>
  <c r="H7" i="2"/>
  <c r="G7" i="2"/>
  <c r="F7" i="2"/>
  <c r="E7" i="2"/>
  <c r="D7" i="2"/>
  <c r="K7" i="2" s="1"/>
  <c r="C7" i="2"/>
  <c r="O6" i="2"/>
  <c r="N6" i="2"/>
  <c r="M6" i="2"/>
  <c r="J6" i="2"/>
  <c r="I6" i="2"/>
  <c r="H6" i="2"/>
  <c r="G6" i="2"/>
  <c r="F6" i="2"/>
  <c r="E6" i="2"/>
  <c r="D6" i="2"/>
  <c r="K6" i="2" s="1"/>
  <c r="C6" i="2"/>
  <c r="O18" i="2"/>
  <c r="N18" i="2"/>
  <c r="M18" i="2"/>
  <c r="J18" i="2"/>
  <c r="I18" i="2"/>
  <c r="H18" i="2"/>
  <c r="G18" i="2"/>
  <c r="F18" i="2"/>
  <c r="E18" i="2"/>
  <c r="C18" i="2"/>
  <c r="J30" i="1"/>
  <c r="H28" i="1"/>
  <c r="J28" i="1" s="1"/>
  <c r="F21" i="1"/>
  <c r="F25" i="1" s="1"/>
  <c r="F32" i="1" s="1"/>
  <c r="F35" i="1" s="1"/>
  <c r="H19" i="1"/>
  <c r="H17" i="1"/>
  <c r="H15" i="1"/>
  <c r="H13" i="1"/>
  <c r="H11" i="1"/>
  <c r="J21" i="1"/>
  <c r="J25" i="1" s="1"/>
  <c r="J32" i="1" s="1"/>
  <c r="J35" i="1" s="1"/>
  <c r="H9" i="1"/>
  <c r="H21" i="1" s="1"/>
  <c r="H25" i="1" s="1"/>
  <c r="H32" i="1" s="1"/>
  <c r="H35" i="1" s="1"/>
  <c r="D18" i="2" l="1"/>
  <c r="P6" i="2"/>
  <c r="L6" i="2"/>
  <c r="P7" i="2"/>
  <c r="L7" i="2"/>
  <c r="P8" i="2"/>
  <c r="L8" i="2"/>
  <c r="P9" i="2"/>
  <c r="L9" i="2"/>
  <c r="P10" i="2"/>
  <c r="L10" i="2"/>
  <c r="P11" i="2"/>
  <c r="L11" i="2"/>
  <c r="P12" i="2"/>
  <c r="L12" i="2"/>
  <c r="P13" i="2"/>
  <c r="L13" i="2"/>
  <c r="P14" i="2"/>
  <c r="L14" i="2"/>
  <c r="P15" i="2"/>
  <c r="L15" i="2"/>
  <c r="P16" i="2"/>
  <c r="L16" i="2"/>
  <c r="K18" i="2" l="1"/>
  <c r="P5" i="2"/>
  <c r="P18" i="2" s="1"/>
  <c r="L5" i="2"/>
  <c r="L18" i="2" s="1"/>
</calcChain>
</file>

<file path=xl/sharedStrings.xml><?xml version="1.0" encoding="utf-8"?>
<sst xmlns="http://schemas.openxmlformats.org/spreadsheetml/2006/main" count="199" uniqueCount="145">
  <si>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</si>
  <si>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</si>
  <si>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</si>
  <si>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</si>
  <si>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</si>
  <si>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</si>
  <si>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</si>
  <si>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April</t>
  </si>
  <si>
    <t>end April</t>
  </si>
  <si>
    <t>2022/23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</si>
  <si>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</si>
  <si>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</si>
  <si>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</si>
  <si>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</si>
  <si>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</si>
  <si>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</si>
  <si>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</si>
  <si>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</si>
  <si>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</si>
  <si>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</si>
  <si>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</si>
  <si>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</si>
  <si>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</si>
  <si>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</si>
  <si>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</si>
  <si>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</si>
  <si>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</si>
  <si>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2022/23</t>
  </si>
  <si>
    <t>Monthly Summary</t>
  </si>
  <si>
    <t>Amount</t>
  </si>
  <si>
    <t>3rd Party Payments</t>
  </si>
  <si>
    <t>Total</t>
  </si>
  <si>
    <t>Check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</si>
  <si>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</si>
  <si>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</si>
  <si>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</si>
  <si>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</si>
  <si>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</si>
  <si>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</si>
  <si>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</si>
  <si>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</si>
  <si>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</si>
  <si>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</si>
  <si>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</si>
  <si>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</si>
  <si>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Accounting statement per Audit Commission template</t>
  </si>
  <si>
    <t>2021/22</t>
  </si>
  <si>
    <t>Full year</t>
  </si>
  <si>
    <t>Qtr 1</t>
  </si>
  <si>
    <t>Qtr 2</t>
  </si>
  <si>
    <t>Qtr 3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</si>
  <si>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</si>
  <si>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</si>
  <si>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</si>
  <si>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</si>
  <si>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</si>
  <si>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</si>
  <si>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</si>
  <si>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</si>
  <si>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</si>
  <si>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</si>
  <si>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</si>
  <si>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CROFT PARISH COUNCIL - Payments</t>
  </si>
  <si>
    <t>April 2022 Creditor List</t>
  </si>
  <si>
    <t>Creditor</t>
  </si>
  <si>
    <t>Cheque Number</t>
  </si>
  <si>
    <t>Veolia</t>
  </si>
  <si>
    <t>EON</t>
  </si>
  <si>
    <t>Three</t>
  </si>
  <si>
    <t>United Utilities - Toilets</t>
  </si>
  <si>
    <t>Scottish Power</t>
  </si>
  <si>
    <t>Nest</t>
  </si>
  <si>
    <t>Clerk for deposit 5th June</t>
  </si>
  <si>
    <t>Magician Jubilee</t>
  </si>
  <si>
    <t>HMRC</t>
  </si>
  <si>
    <t>April Pay</t>
  </si>
  <si>
    <t>April Salaries</t>
  </si>
  <si>
    <t>5741/2</t>
  </si>
  <si>
    <t>Ask Platt Office Supplies</t>
  </si>
  <si>
    <t>new desk Helen</t>
  </si>
  <si>
    <t>RoSPA/Playsafety Ltd</t>
  </si>
  <si>
    <t>April inspection</t>
  </si>
  <si>
    <t>ChALC Membership</t>
  </si>
  <si>
    <t>2022 Renewal</t>
  </si>
  <si>
    <t>David J Platt Landscapes</t>
  </si>
  <si>
    <t>Post Office planter</t>
  </si>
  <si>
    <t>Peter Black/Blackfryers</t>
  </si>
  <si>
    <t>DMC Meeting</t>
  </si>
  <si>
    <t>Alliance Cleaning Systems</t>
  </si>
  <si>
    <t>cleaning office chair</t>
  </si>
  <si>
    <t>James Todd &amp; Co Ltd</t>
  </si>
  <si>
    <t>March Payroll fee</t>
  </si>
  <si>
    <t>June 2022 Cheque List</t>
  </si>
  <si>
    <t>CYAC</t>
  </si>
  <si>
    <t>Bin bags for jubilee picnic</t>
  </si>
  <si>
    <t xml:space="preserve">Helen May mileage </t>
  </si>
  <si>
    <t>Warrington Borough C</t>
  </si>
  <si>
    <t>Bowls club</t>
  </si>
  <si>
    <t>John Edgar Sound</t>
  </si>
  <si>
    <t>PA system</t>
  </si>
  <si>
    <t>PPM Ltd</t>
  </si>
  <si>
    <t>Jubilee leaflets</t>
  </si>
  <si>
    <t>James Todd &amp; CO</t>
  </si>
  <si>
    <t>May payroll</t>
  </si>
  <si>
    <t>Cheyvonne Bower</t>
  </si>
  <si>
    <t>signs for farm</t>
  </si>
  <si>
    <t>iBrand Signs</t>
  </si>
  <si>
    <t>Jubilee banner</t>
  </si>
  <si>
    <t>Paul Campbell</t>
  </si>
  <si>
    <t>Magician/Coins</t>
  </si>
  <si>
    <t>Philip Sharpe</t>
  </si>
  <si>
    <t>Toilet products</t>
  </si>
  <si>
    <t>Steve Tansey</t>
  </si>
  <si>
    <t>Toilet block</t>
  </si>
  <si>
    <t>David J Platt Landscape</t>
  </si>
  <si>
    <t>Contract work</t>
  </si>
  <si>
    <t>Cheshire Community Act</t>
  </si>
  <si>
    <t>Membership</t>
  </si>
  <si>
    <t>Vickers Business Sys.</t>
  </si>
  <si>
    <t>Printer/copier</t>
  </si>
  <si>
    <t>Orbit News Ltd</t>
  </si>
  <si>
    <t>Culcheth Life</t>
  </si>
  <si>
    <t>June Salaries</t>
  </si>
  <si>
    <t>5777-8</t>
  </si>
  <si>
    <t xml:space="preserve">HMRC </t>
  </si>
  <si>
    <t>June Payroll</t>
  </si>
  <si>
    <t>Water Plus - Toilets</t>
  </si>
  <si>
    <t>May Salaries</t>
  </si>
  <si>
    <t>5750/1</t>
  </si>
  <si>
    <t>May Pay</t>
  </si>
  <si>
    <t>April Payroll fee</t>
  </si>
  <si>
    <t>St Lewis order</t>
  </si>
  <si>
    <t>Croft order</t>
  </si>
  <si>
    <t>Stationery order</t>
  </si>
  <si>
    <t>April Payment</t>
  </si>
  <si>
    <t>Apple Blinds</t>
  </si>
  <si>
    <t>Blinds in office</t>
  </si>
  <si>
    <t>HAGS SMP Ltd</t>
  </si>
  <si>
    <t>Inspection fee</t>
  </si>
  <si>
    <t>Cactus Clothing</t>
  </si>
  <si>
    <t>Hi Vis Vests</t>
  </si>
  <si>
    <t>ChALC</t>
  </si>
  <si>
    <t>Induction trg</t>
  </si>
  <si>
    <t>May 2022 Cheque List</t>
  </si>
  <si>
    <t>Chq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</si>
</sst>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&quot;£&quot;#,##0"/>
    <numFmt numFmtId="166" formatCode="[$-809]dd\ mmmm\ yyyy;@"/>
  </numFmts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164" fontId="0" fillId="0" borderId="3" xfId="0" applyNumberFormat="1" applyBorder="1"/>
    <xf numFmtId="164" fontId="4" fillId="0" borderId="3" xfId="0" applyNumberFormat="1" applyFont="1" applyBorder="1"/>
    <xf numFmtId="49" fontId="5" fillId="0" borderId="0" xfId="0" applyNumberFormat="1" applyFont="1"/>
    <xf numFmtId="0" fontId="0" fillId="0" borderId="4" xfId="0" applyBorder="1"/>
    <xf numFmtId="16" fontId="0" fillId="0" borderId="0" xfId="0" applyNumberFormat="1"/>
    <xf numFmtId="14" fontId="0" fillId="0" borderId="0" xfId="0" applyNumberFormat="1"/>
    <xf numFmtId="49" fontId="3" fillId="0" borderId="0" xfId="0" applyNumberFormat="1" applyFont="1"/>
    <xf numFmtId="1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17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17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/>
    </xf>
    <xf numFmtId="17" fontId="0" fillId="0" borderId="0" xfId="0" applyNumberFormat="1" applyAlignment="1">
      <alignment horizontal="left"/>
    </xf>
    <xf numFmtId="8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f4556d67355e59c/Documents/Bud%20Mon%201/2022-23/Budget%20Monitoring%20Master%202022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Form - CIPFA"/>
      <sheetName val="Working Papers"/>
      <sheetName val="2022-23 Mstr Sheet"/>
      <sheetName val="Mthly Summ"/>
      <sheetName val="Apr"/>
      <sheetName val="May"/>
      <sheetName val="Jun"/>
      <sheetName val="Q1 Rec"/>
      <sheetName val="Jul"/>
      <sheetName val="Aug"/>
      <sheetName val="Sep"/>
      <sheetName val="Q2 Rec"/>
      <sheetName val="Oct"/>
      <sheetName val="Nov"/>
      <sheetName val="Dec"/>
      <sheetName val="Q3 Rec"/>
      <sheetName val="Jan"/>
      <sheetName val="Feb"/>
      <sheetName val="Mar"/>
      <sheetName val="Q4 Rec"/>
      <sheetName val="VAT Recon"/>
      <sheetName val="PAYE Recon"/>
      <sheetName val="Variance items"/>
      <sheetName val="Asset Reg"/>
      <sheetName val="Sheet1"/>
    </sheetNames>
    <sheetDataSet>
      <sheetData sheetId="0"/>
      <sheetData sheetId="1"/>
      <sheetData sheetId="2"/>
      <sheetData sheetId="3">
        <row r="18">
          <cell r="O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P32">
            <v>0</v>
          </cell>
          <cell r="Q32">
            <v>0</v>
          </cell>
          <cell r="R32">
            <v>0</v>
          </cell>
        </row>
      </sheetData>
      <sheetData sheetId="18"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D017-B03B-49C1-85B0-3825574CB744}">
  <sheetPr>
    <pageSetUpPr fitToPage="1"/>
  </sheetPr>
  <dimension ref="A1:M40"/>
  <sheetViews>
    <sheetView topLeftCell="A24" workbookViewId="0">
      <selection activeCell="J25" sqref="J25"/>
    </sheetView>
  </sheetViews>
  <sheetFormatPr defaultRowHeight="14.4" x14ac:dyDescent="0.3"/>
  <cols>
    <col min="6" max="6" width="10.109375" bestFit="1" customWidth="1"/>
  </cols>
  <sheetData>
    <row r="1" spans="1:10" x14ac:dyDescent="0.3">
      <c r="A1" s="1"/>
    </row>
    <row r="2" spans="1:10" ht="17.399999999999999" x14ac:dyDescent="0.3">
      <c r="C2" s="2" t="s">
        <v>0</v>
      </c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7</v>
      </c>
      <c r="I6" s="4"/>
      <c r="J6" s="4" t="s">
        <v>8</v>
      </c>
    </row>
    <row r="7" spans="1:10" x14ac:dyDescent="0.3">
      <c r="F7" s="6" t="s">
        <v>9</v>
      </c>
      <c r="G7" s="3"/>
      <c r="H7" s="6" t="s">
        <v>9</v>
      </c>
      <c r="I7" s="7"/>
      <c r="J7" s="6" t="s">
        <v>9</v>
      </c>
    </row>
    <row r="9" spans="1:10" x14ac:dyDescent="0.3">
      <c r="B9" t="s">
        <v>10</v>
      </c>
      <c r="F9" s="8">
        <v>32330</v>
      </c>
      <c r="G9" s="9"/>
      <c r="H9" s="9">
        <f>ROUND((F9/12)*1,-1)</f>
        <v>2690</v>
      </c>
      <c r="I9" s="9"/>
      <c r="J9" s="9">
        <v>2359.23</v>
      </c>
    </row>
    <row r="10" spans="1:10" x14ac:dyDescent="0.3">
      <c r="F10" s="10"/>
      <c r="G10" s="9"/>
      <c r="H10" s="9"/>
      <c r="I10" s="9"/>
      <c r="J10" s="9"/>
    </row>
    <row r="11" spans="1:10" x14ac:dyDescent="0.3">
      <c r="B11" t="s">
        <v>11</v>
      </c>
      <c r="F11" s="8">
        <v>6350</v>
      </c>
      <c r="G11" s="9"/>
      <c r="H11" s="9">
        <f>ROUND((F11/12)*1,-1)</f>
        <v>530</v>
      </c>
      <c r="I11" s="9"/>
      <c r="J11" s="9">
        <v>0</v>
      </c>
    </row>
    <row r="12" spans="1:10" x14ac:dyDescent="0.3">
      <c r="F12" s="10"/>
      <c r="G12" s="9"/>
      <c r="H12" s="9"/>
      <c r="I12" s="9"/>
      <c r="J12" s="9"/>
    </row>
    <row r="13" spans="1:10" x14ac:dyDescent="0.3">
      <c r="B13" t="s">
        <v>12</v>
      </c>
      <c r="F13" s="8">
        <v>300</v>
      </c>
      <c r="G13" s="9"/>
      <c r="H13" s="9">
        <f>ROUND((F13/12)*1,-1)</f>
        <v>30</v>
      </c>
      <c r="I13" s="9"/>
      <c r="J13" s="9">
        <v>7.83</v>
      </c>
    </row>
    <row r="14" spans="1:10" x14ac:dyDescent="0.3">
      <c r="F14" s="10"/>
      <c r="G14" s="9"/>
      <c r="H14" s="9"/>
      <c r="I14" s="9"/>
      <c r="J14" s="9"/>
    </row>
    <row r="15" spans="1:10" x14ac:dyDescent="0.3">
      <c r="B15" t="s">
        <v>13</v>
      </c>
      <c r="F15" s="8">
        <v>30740</v>
      </c>
      <c r="G15" s="9"/>
      <c r="H15" s="9">
        <f>ROUND((F15/12)*1,-1)</f>
        <v>2560</v>
      </c>
      <c r="I15" s="9"/>
      <c r="J15" s="9">
        <v>3368.53</v>
      </c>
    </row>
    <row r="16" spans="1:10" x14ac:dyDescent="0.3">
      <c r="F16" s="10"/>
      <c r="G16" s="9"/>
      <c r="H16" s="9"/>
      <c r="I16" s="9"/>
      <c r="J16" s="9"/>
    </row>
    <row r="17" spans="1:13" x14ac:dyDescent="0.3">
      <c r="B17" t="s">
        <v>14</v>
      </c>
      <c r="F17" s="8">
        <v>3260</v>
      </c>
      <c r="G17" s="9"/>
      <c r="H17" s="9">
        <f>ROUND((F17/12)*1,-1)</f>
        <v>270</v>
      </c>
      <c r="I17" s="9"/>
      <c r="J17" s="9">
        <v>0</v>
      </c>
    </row>
    <row r="18" spans="1:13" x14ac:dyDescent="0.3">
      <c r="F18" s="10"/>
      <c r="G18" s="9"/>
      <c r="H18" s="9"/>
      <c r="I18" s="9"/>
      <c r="J18" s="9"/>
    </row>
    <row r="19" spans="1:13" x14ac:dyDescent="0.3">
      <c r="A19" t="s">
        <v>15</v>
      </c>
      <c r="B19" t="s">
        <v>16</v>
      </c>
      <c r="F19" s="8">
        <v>0</v>
      </c>
      <c r="G19" s="9"/>
      <c r="H19" s="9">
        <f>ROUND((F19/12)*1,-1)</f>
        <v>0</v>
      </c>
      <c r="I19" s="9"/>
      <c r="J19" s="9">
        <v>0</v>
      </c>
    </row>
    <row r="20" spans="1:13" x14ac:dyDescent="0.3">
      <c r="F20" s="9"/>
      <c r="G20" s="9"/>
      <c r="H20" s="9"/>
      <c r="I20" s="9"/>
      <c r="J20" s="9"/>
    </row>
    <row r="21" spans="1:13" x14ac:dyDescent="0.3">
      <c r="B21" t="s">
        <v>17</v>
      </c>
      <c r="F21" s="11">
        <f>SUM(F9:F19)</f>
        <v>72980</v>
      </c>
      <c r="G21" s="9"/>
      <c r="H21" s="11">
        <f>SUM(H9:H19)</f>
        <v>6080</v>
      </c>
      <c r="I21" s="9"/>
      <c r="J21" s="11">
        <f>SUM(J9:J19)</f>
        <v>5735.59</v>
      </c>
    </row>
    <row r="22" spans="1:13" x14ac:dyDescent="0.3">
      <c r="F22" s="9"/>
      <c r="G22" s="9"/>
      <c r="H22" s="9"/>
      <c r="I22" s="9"/>
      <c r="J22" s="9"/>
    </row>
    <row r="23" spans="1:13" x14ac:dyDescent="0.3">
      <c r="B23" t="s">
        <v>18</v>
      </c>
      <c r="F23" s="9">
        <v>0</v>
      </c>
      <c r="G23" s="9"/>
      <c r="H23" s="9">
        <v>0</v>
      </c>
      <c r="I23" s="9"/>
      <c r="J23" s="9">
        <v>526.38</v>
      </c>
    </row>
    <row r="24" spans="1:13" x14ac:dyDescent="0.3">
      <c r="F24" s="9"/>
      <c r="G24" s="9"/>
      <c r="H24" s="9"/>
      <c r="I24" s="9"/>
      <c r="J24" s="9"/>
    </row>
    <row r="25" spans="1:13" x14ac:dyDescent="0.3">
      <c r="B25" t="s">
        <v>19</v>
      </c>
      <c r="F25" s="12">
        <f>SUM(F21:F23)</f>
        <v>72980</v>
      </c>
      <c r="G25" s="9"/>
      <c r="H25" s="12">
        <f>SUM(H21:H23)</f>
        <v>6080</v>
      </c>
      <c r="I25" s="9"/>
      <c r="J25" s="12">
        <f>SUM(J21:J23)</f>
        <v>6261.97</v>
      </c>
      <c r="M25">
        <f>6261.97-2359.23</f>
        <v>3902.7400000000002</v>
      </c>
    </row>
    <row r="26" spans="1:13" x14ac:dyDescent="0.3">
      <c r="F26" s="9"/>
      <c r="G26" s="9"/>
      <c r="H26" s="9"/>
      <c r="I26" s="9"/>
      <c r="J26" s="9"/>
    </row>
    <row r="27" spans="1:13" x14ac:dyDescent="0.3">
      <c r="B27" s="13" t="s">
        <v>20</v>
      </c>
    </row>
    <row r="28" spans="1:13" x14ac:dyDescent="0.3">
      <c r="A28" s="10"/>
      <c r="B28" t="s">
        <v>21</v>
      </c>
      <c r="F28" s="9">
        <v>72980</v>
      </c>
      <c r="H28" s="9">
        <f>ROUND((F28/12)*1,-1)</f>
        <v>6080</v>
      </c>
      <c r="J28" s="9">
        <f>H28</f>
        <v>6080</v>
      </c>
    </row>
    <row r="29" spans="1:13" x14ac:dyDescent="0.3">
      <c r="B29" t="s">
        <v>22</v>
      </c>
      <c r="F29" s="9">
        <v>0</v>
      </c>
      <c r="H29" s="9">
        <v>0</v>
      </c>
      <c r="J29" s="9">
        <v>2.09</v>
      </c>
    </row>
    <row r="30" spans="1:13" x14ac:dyDescent="0.3">
      <c r="B30" t="s">
        <v>18</v>
      </c>
      <c r="F30" s="9">
        <v>0</v>
      </c>
      <c r="H30" s="9">
        <v>0</v>
      </c>
      <c r="J30" s="9">
        <f>'[1]Mthly Summ'!O18</f>
        <v>0</v>
      </c>
    </row>
    <row r="32" spans="1:13" ht="15" thickBot="1" x14ac:dyDescent="0.35">
      <c r="B32" t="s">
        <v>23</v>
      </c>
      <c r="F32" s="14">
        <f>F25-F28</f>
        <v>0</v>
      </c>
      <c r="H32" s="14">
        <f>H25-H28-H29-H30</f>
        <v>0</v>
      </c>
      <c r="J32" s="14">
        <f>J25-J28-J29-J30</f>
        <v>179.88000000000025</v>
      </c>
    </row>
    <row r="33" spans="1:10" ht="15" thickTop="1" x14ac:dyDescent="0.3"/>
    <row r="34" spans="1:10" x14ac:dyDescent="0.3">
      <c r="J34" s="9"/>
    </row>
    <row r="35" spans="1:10" x14ac:dyDescent="0.3">
      <c r="B35" t="s">
        <v>24</v>
      </c>
      <c r="F35" s="9">
        <f>F32</f>
        <v>0</v>
      </c>
      <c r="H35" s="9">
        <f>IF(H32&gt;0,H32,0)</f>
        <v>0</v>
      </c>
      <c r="J35" s="9">
        <f>IF(J32&gt;0,J32,0)</f>
        <v>179.88000000000025</v>
      </c>
    </row>
    <row r="37" spans="1:10" x14ac:dyDescent="0.3">
      <c r="A37" s="10" t="s">
        <v>15</v>
      </c>
      <c r="B37" s="10" t="s">
        <v>25</v>
      </c>
    </row>
    <row r="38" spans="1:10" x14ac:dyDescent="0.3">
      <c r="B38" s="10"/>
    </row>
    <row r="39" spans="1:10" x14ac:dyDescent="0.3">
      <c r="B39" s="10" t="s">
        <v>26</v>
      </c>
    </row>
    <row r="40" spans="1:10" x14ac:dyDescent="0.3">
      <c r="B40" s="10"/>
    </row>
  </sheetData>
  <pageMargins left="0.7" right="0.7" top="0.75" bottom="0.75" header="0.3" footer="0.3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6298-8543-440E-94E9-A40F232C94EE}">
  <sheetPr>
    <pageSetUpPr fitToPage="1"/>
  </sheetPr>
  <dimension ref="A1:P19"/>
  <sheetViews>
    <sheetView workbookViewId="0">
      <selection activeCell="P5" sqref="P5"/>
    </sheetView>
  </sheetViews>
  <sheetFormatPr defaultRowHeight="14.4" x14ac:dyDescent="0.3"/>
  <sheetData>
    <row r="1" spans="1:16" x14ac:dyDescent="0.3">
      <c r="A1" s="1"/>
      <c r="F1" s="1" t="s">
        <v>27</v>
      </c>
    </row>
    <row r="2" spans="1:16" x14ac:dyDescent="0.3">
      <c r="A2" t="s">
        <v>28</v>
      </c>
    </row>
    <row r="3" spans="1:16" x14ac:dyDescent="0.3">
      <c r="M3" s="26" t="s">
        <v>20</v>
      </c>
      <c r="N3" s="26"/>
      <c r="O3" s="26"/>
      <c r="P3" t="s">
        <v>23</v>
      </c>
    </row>
    <row r="4" spans="1:16" x14ac:dyDescent="0.3">
      <c r="C4" t="s">
        <v>29</v>
      </c>
      <c r="D4" t="s">
        <v>18</v>
      </c>
      <c r="E4" t="s">
        <v>10</v>
      </c>
      <c r="F4" t="s">
        <v>11</v>
      </c>
      <c r="G4" t="s">
        <v>12</v>
      </c>
      <c r="H4" t="s">
        <v>13</v>
      </c>
      <c r="I4" t="s">
        <v>30</v>
      </c>
      <c r="J4" t="s">
        <v>16</v>
      </c>
      <c r="K4" t="s">
        <v>31</v>
      </c>
      <c r="L4" t="s">
        <v>32</v>
      </c>
      <c r="M4" t="s">
        <v>21</v>
      </c>
      <c r="N4" t="s">
        <v>22</v>
      </c>
      <c r="O4" t="s">
        <v>18</v>
      </c>
    </row>
    <row r="5" spans="1:16" x14ac:dyDescent="0.3">
      <c r="B5" t="s">
        <v>7</v>
      </c>
      <c r="C5" s="9">
        <v>6261.97</v>
      </c>
      <c r="D5" s="9">
        <v>526.38</v>
      </c>
      <c r="E5" s="9">
        <v>2359.23</v>
      </c>
      <c r="F5" s="9">
        <v>0</v>
      </c>
      <c r="G5" s="9">
        <v>7.83</v>
      </c>
      <c r="H5" s="9">
        <v>3368.53</v>
      </c>
      <c r="I5" s="9">
        <v>0</v>
      </c>
      <c r="J5" s="9">
        <v>0</v>
      </c>
      <c r="K5" s="9">
        <f>SUM(D5:J5)</f>
        <v>6261.97</v>
      </c>
      <c r="L5" s="9">
        <f>K5-C5</f>
        <v>0</v>
      </c>
      <c r="M5" s="9">
        <v>0</v>
      </c>
      <c r="N5" s="9">
        <v>2.09</v>
      </c>
      <c r="O5" s="9">
        <v>0</v>
      </c>
      <c r="P5" s="9">
        <f>K5-M5-N5-O5</f>
        <v>6259.88</v>
      </c>
    </row>
    <row r="6" spans="1:16" x14ac:dyDescent="0.3">
      <c r="B6" t="s">
        <v>33</v>
      </c>
      <c r="C6" s="9">
        <f>[1]May!D27</f>
        <v>0</v>
      </c>
      <c r="D6" s="9">
        <f>[1]May!E27</f>
        <v>0</v>
      </c>
      <c r="E6" s="9">
        <f>[1]May!F27</f>
        <v>0</v>
      </c>
      <c r="F6" s="9">
        <f>[1]May!G27</f>
        <v>0</v>
      </c>
      <c r="G6" s="9">
        <f>[1]May!H27</f>
        <v>0</v>
      </c>
      <c r="H6" s="9">
        <f>[1]May!I27</f>
        <v>0</v>
      </c>
      <c r="I6" s="9">
        <f>[1]May!J27</f>
        <v>0</v>
      </c>
      <c r="J6" s="9">
        <f>[1]May!K27</f>
        <v>0</v>
      </c>
      <c r="K6" s="9">
        <f t="shared" ref="K6:K16" si="0">SUM(D6:J6)</f>
        <v>0</v>
      </c>
      <c r="L6" s="9">
        <f t="shared" ref="L6:L16" si="1">K6-C6</f>
        <v>0</v>
      </c>
      <c r="M6" s="9">
        <f>[1]May!P27</f>
        <v>0</v>
      </c>
      <c r="N6" s="9">
        <f>[1]May!Q27</f>
        <v>0</v>
      </c>
      <c r="O6" s="9">
        <f>[1]May!R27</f>
        <v>0</v>
      </c>
      <c r="P6" s="9">
        <f>K6-M6-N6-O6</f>
        <v>0</v>
      </c>
    </row>
    <row r="7" spans="1:16" x14ac:dyDescent="0.3">
      <c r="B7" t="s">
        <v>34</v>
      </c>
      <c r="C7" s="9">
        <f>[1]Jun!D39</f>
        <v>0</v>
      </c>
      <c r="D7" s="9">
        <f>[1]Jun!E39</f>
        <v>0</v>
      </c>
      <c r="E7" s="9">
        <f>[1]Jun!F39</f>
        <v>0</v>
      </c>
      <c r="F7" s="9">
        <f>[1]Jun!G39</f>
        <v>0</v>
      </c>
      <c r="G7" s="9">
        <f>[1]Jun!H39</f>
        <v>0</v>
      </c>
      <c r="H7" s="9">
        <f>[1]Jun!I39</f>
        <v>0</v>
      </c>
      <c r="I7" s="9">
        <f>[1]Jun!J39</f>
        <v>0</v>
      </c>
      <c r="J7" s="9">
        <f>[1]Jun!K39</f>
        <v>0</v>
      </c>
      <c r="K7" s="9">
        <f t="shared" si="0"/>
        <v>0</v>
      </c>
      <c r="L7" s="9">
        <f t="shared" si="1"/>
        <v>0</v>
      </c>
      <c r="M7" s="9">
        <f>[1]Jun!P39</f>
        <v>0</v>
      </c>
      <c r="N7" s="9">
        <f>[1]Jun!Q39</f>
        <v>0</v>
      </c>
      <c r="O7" s="9">
        <f>[1]Jun!R39</f>
        <v>0</v>
      </c>
      <c r="P7" s="9">
        <f>K7-M7-N7-O7</f>
        <v>0</v>
      </c>
    </row>
    <row r="8" spans="1:16" x14ac:dyDescent="0.3">
      <c r="B8" t="s">
        <v>35</v>
      </c>
      <c r="C8" s="9">
        <f>[1]Jul!D39</f>
        <v>0</v>
      </c>
      <c r="D8" s="9">
        <f>[1]Jul!E39</f>
        <v>0</v>
      </c>
      <c r="E8" s="9">
        <f>[1]Jul!F39</f>
        <v>0</v>
      </c>
      <c r="F8" s="9">
        <f>[1]Jul!G39</f>
        <v>0</v>
      </c>
      <c r="G8" s="9">
        <f>[1]Jul!H39</f>
        <v>0</v>
      </c>
      <c r="H8" s="9">
        <f>[1]Jul!I39</f>
        <v>0</v>
      </c>
      <c r="I8" s="9">
        <f>[1]Jul!J39</f>
        <v>0</v>
      </c>
      <c r="J8" s="9">
        <f>[1]Jul!K39</f>
        <v>0</v>
      </c>
      <c r="K8" s="9">
        <f t="shared" si="0"/>
        <v>0</v>
      </c>
      <c r="L8" s="9">
        <f t="shared" si="1"/>
        <v>0</v>
      </c>
      <c r="M8" s="9">
        <f>[1]Jul!P39</f>
        <v>0</v>
      </c>
      <c r="N8" s="9">
        <f>[1]Jul!Q39</f>
        <v>0</v>
      </c>
      <c r="O8" s="9">
        <f>[1]Jul!R39</f>
        <v>0</v>
      </c>
      <c r="P8" s="9">
        <f>K8-M8-N8-O8</f>
        <v>0</v>
      </c>
    </row>
    <row r="9" spans="1:16" x14ac:dyDescent="0.3">
      <c r="B9" t="s">
        <v>36</v>
      </c>
      <c r="C9" s="9">
        <f>[1]Aug!D33</f>
        <v>0</v>
      </c>
      <c r="D9" s="9">
        <f>[1]Aug!E33</f>
        <v>0</v>
      </c>
      <c r="E9" s="9">
        <f>[1]Aug!F33</f>
        <v>0</v>
      </c>
      <c r="F9" s="9">
        <f>[1]Aug!G33</f>
        <v>0</v>
      </c>
      <c r="G9" s="9">
        <f>[1]Aug!H33</f>
        <v>0</v>
      </c>
      <c r="H9" s="9">
        <f>[1]Aug!I33</f>
        <v>0</v>
      </c>
      <c r="I9" s="9">
        <f>[1]Aug!J33</f>
        <v>0</v>
      </c>
      <c r="J9" s="9">
        <f>[1]Aug!K33</f>
        <v>0</v>
      </c>
      <c r="K9" s="9">
        <f t="shared" si="0"/>
        <v>0</v>
      </c>
      <c r="L9" s="9">
        <f t="shared" si="1"/>
        <v>0</v>
      </c>
      <c r="M9" s="9">
        <f>[1]Aug!P33</f>
        <v>0</v>
      </c>
      <c r="N9" s="9">
        <f>[1]Aug!Q33</f>
        <v>0</v>
      </c>
      <c r="O9" s="9">
        <f>[1]Aug!R33</f>
        <v>0</v>
      </c>
      <c r="P9" s="9">
        <f>K9-M9-N9-O9</f>
        <v>0</v>
      </c>
    </row>
    <row r="10" spans="1:16" x14ac:dyDescent="0.3">
      <c r="B10" t="s">
        <v>37</v>
      </c>
      <c r="C10" s="9">
        <f>[1]Sep!D38</f>
        <v>0</v>
      </c>
      <c r="D10" s="9">
        <f>[1]Sep!E38</f>
        <v>0</v>
      </c>
      <c r="E10" s="9">
        <f>[1]Sep!F38</f>
        <v>0</v>
      </c>
      <c r="F10" s="9">
        <f>[1]Sep!G38</f>
        <v>0</v>
      </c>
      <c r="G10" s="9">
        <f>[1]Sep!H38</f>
        <v>0</v>
      </c>
      <c r="H10" s="9">
        <f>[1]Sep!I38</f>
        <v>0</v>
      </c>
      <c r="I10" s="9">
        <f>[1]Sep!J38</f>
        <v>0</v>
      </c>
      <c r="J10" s="9">
        <f>[1]Sep!K38</f>
        <v>0</v>
      </c>
      <c r="K10" s="9">
        <f t="shared" si="0"/>
        <v>0</v>
      </c>
      <c r="L10" s="9">
        <f t="shared" si="1"/>
        <v>0</v>
      </c>
      <c r="M10" s="9">
        <f>[1]Sep!P38</f>
        <v>0</v>
      </c>
      <c r="N10" s="9">
        <f>[1]Sep!Q38</f>
        <v>0</v>
      </c>
      <c r="O10" s="9">
        <f>[1]Sep!R38</f>
        <v>0</v>
      </c>
      <c r="P10" s="9">
        <f t="shared" ref="P10:P16" si="2">K10-M10-N10-O10</f>
        <v>0</v>
      </c>
    </row>
    <row r="11" spans="1:16" x14ac:dyDescent="0.3">
      <c r="B11" t="s">
        <v>38</v>
      </c>
      <c r="C11" s="9">
        <f>[1]Oct!D34</f>
        <v>0</v>
      </c>
      <c r="D11" s="9">
        <f>[1]Oct!E34</f>
        <v>0</v>
      </c>
      <c r="E11" s="9">
        <f>[1]Oct!F34</f>
        <v>0</v>
      </c>
      <c r="F11" s="9">
        <f>[1]Oct!G34</f>
        <v>0</v>
      </c>
      <c r="G11" s="9">
        <f>[1]Oct!H34</f>
        <v>0</v>
      </c>
      <c r="H11" s="9">
        <f>[1]Oct!I34</f>
        <v>0</v>
      </c>
      <c r="I11" s="9">
        <f>[1]Oct!J34</f>
        <v>0</v>
      </c>
      <c r="J11" s="9">
        <f>[1]Oct!K34</f>
        <v>0</v>
      </c>
      <c r="K11" s="9">
        <f t="shared" si="0"/>
        <v>0</v>
      </c>
      <c r="L11" s="9">
        <f t="shared" si="1"/>
        <v>0</v>
      </c>
      <c r="M11" s="9">
        <f>[1]Oct!P34</f>
        <v>0</v>
      </c>
      <c r="N11" s="9">
        <f>[1]Oct!Q34</f>
        <v>0</v>
      </c>
      <c r="O11" s="9">
        <f>[1]Oct!R34</f>
        <v>0</v>
      </c>
      <c r="P11" s="9">
        <f t="shared" si="2"/>
        <v>0</v>
      </c>
    </row>
    <row r="12" spans="1:16" x14ac:dyDescent="0.3">
      <c r="B12" t="s">
        <v>39</v>
      </c>
      <c r="C12" s="9">
        <f>[1]Nov!D38</f>
        <v>0</v>
      </c>
      <c r="D12" s="9">
        <f>[1]Nov!E38</f>
        <v>0</v>
      </c>
      <c r="E12" s="9">
        <f>[1]Nov!F38</f>
        <v>0</v>
      </c>
      <c r="F12" s="9">
        <f>[1]Nov!G38</f>
        <v>0</v>
      </c>
      <c r="G12" s="9">
        <f>[1]Nov!H38</f>
        <v>0</v>
      </c>
      <c r="H12" s="9">
        <f>[1]Nov!I38</f>
        <v>0</v>
      </c>
      <c r="I12" s="9">
        <f>[1]Nov!J38</f>
        <v>0</v>
      </c>
      <c r="J12" s="9">
        <f>[1]Nov!K38</f>
        <v>0</v>
      </c>
      <c r="K12" s="9">
        <f t="shared" si="0"/>
        <v>0</v>
      </c>
      <c r="L12" s="9">
        <f t="shared" si="1"/>
        <v>0</v>
      </c>
      <c r="M12" s="9">
        <f>[1]Nov!P38</f>
        <v>0</v>
      </c>
      <c r="N12" s="9">
        <f>[1]Nov!Q38</f>
        <v>0</v>
      </c>
      <c r="O12" s="9">
        <f>[1]Nov!R38</f>
        <v>0</v>
      </c>
      <c r="P12" s="9">
        <f t="shared" si="2"/>
        <v>0</v>
      </c>
    </row>
    <row r="13" spans="1:16" x14ac:dyDescent="0.3">
      <c r="B13" t="s">
        <v>40</v>
      </c>
      <c r="C13" s="9">
        <f>[1]Dec!D33</f>
        <v>0</v>
      </c>
      <c r="D13" s="9">
        <f>[1]Dec!E33</f>
        <v>0</v>
      </c>
      <c r="E13" s="9">
        <f>[1]Dec!F33</f>
        <v>0</v>
      </c>
      <c r="F13" s="9">
        <f>[1]Dec!G33</f>
        <v>0</v>
      </c>
      <c r="G13" s="9">
        <f>[1]Dec!H33</f>
        <v>0</v>
      </c>
      <c r="H13" s="9">
        <f>[1]Dec!I33</f>
        <v>0</v>
      </c>
      <c r="I13" s="9">
        <f>[1]Dec!J33</f>
        <v>0</v>
      </c>
      <c r="J13" s="9">
        <f>[1]Dec!K33</f>
        <v>0</v>
      </c>
      <c r="K13" s="9">
        <f t="shared" si="0"/>
        <v>0</v>
      </c>
      <c r="L13" s="9">
        <f t="shared" si="1"/>
        <v>0</v>
      </c>
      <c r="M13" s="9">
        <f>[1]Dec!P33</f>
        <v>0</v>
      </c>
      <c r="N13" s="9">
        <f>[1]Dec!Q33</f>
        <v>0</v>
      </c>
      <c r="O13" s="9">
        <f>[1]Dec!R33</f>
        <v>0</v>
      </c>
      <c r="P13" s="9">
        <f t="shared" si="2"/>
        <v>0</v>
      </c>
    </row>
    <row r="14" spans="1:16" x14ac:dyDescent="0.3">
      <c r="B14" t="s">
        <v>41</v>
      </c>
      <c r="C14" s="9">
        <f>[1]Jan!D34</f>
        <v>0</v>
      </c>
      <c r="D14" s="9">
        <f>[1]Jan!E34</f>
        <v>0</v>
      </c>
      <c r="E14" s="9">
        <f>[1]Jan!F34</f>
        <v>0</v>
      </c>
      <c r="F14" s="9">
        <f>[1]Jan!G34</f>
        <v>0</v>
      </c>
      <c r="G14" s="9">
        <f>[1]Jan!H34</f>
        <v>0</v>
      </c>
      <c r="H14" s="9">
        <f>[1]Jan!I34</f>
        <v>0</v>
      </c>
      <c r="I14" s="9">
        <f>[1]Jan!J34</f>
        <v>0</v>
      </c>
      <c r="J14" s="9">
        <f>[1]Jan!K34</f>
        <v>0</v>
      </c>
      <c r="K14" s="9">
        <f t="shared" si="0"/>
        <v>0</v>
      </c>
      <c r="L14" s="9">
        <f t="shared" si="1"/>
        <v>0</v>
      </c>
      <c r="M14" s="9">
        <f>[1]Jan!P34</f>
        <v>0</v>
      </c>
      <c r="N14" s="9">
        <f>[1]Jan!Q34</f>
        <v>0</v>
      </c>
      <c r="O14" s="9">
        <f>[1]Jan!R34</f>
        <v>0</v>
      </c>
      <c r="P14" s="9">
        <f t="shared" si="2"/>
        <v>0</v>
      </c>
    </row>
    <row r="15" spans="1:16" x14ac:dyDescent="0.3">
      <c r="B15" t="s">
        <v>42</v>
      </c>
      <c r="C15" s="9">
        <f>[1]Feb!D32</f>
        <v>0</v>
      </c>
      <c r="D15" s="9">
        <f>[1]Feb!E32</f>
        <v>0</v>
      </c>
      <c r="E15" s="9">
        <f>[1]Feb!F32</f>
        <v>0</v>
      </c>
      <c r="F15" s="9">
        <f>[1]Feb!G32</f>
        <v>0</v>
      </c>
      <c r="G15" s="9">
        <f>[1]Feb!H32</f>
        <v>0</v>
      </c>
      <c r="H15" s="9">
        <f>[1]Feb!I32</f>
        <v>0</v>
      </c>
      <c r="I15" s="9">
        <f>[1]Feb!J32</f>
        <v>0</v>
      </c>
      <c r="J15" s="9">
        <f>[1]Feb!K32</f>
        <v>0</v>
      </c>
      <c r="K15" s="9">
        <f t="shared" si="0"/>
        <v>0</v>
      </c>
      <c r="L15" s="9">
        <f t="shared" si="1"/>
        <v>0</v>
      </c>
      <c r="M15" s="9">
        <f>[1]Feb!P32</f>
        <v>0</v>
      </c>
      <c r="N15" s="9">
        <f>[1]Feb!Q32</f>
        <v>0</v>
      </c>
      <c r="O15" s="9">
        <f>[1]Feb!R32</f>
        <v>0</v>
      </c>
      <c r="P15" s="9">
        <f t="shared" si="2"/>
        <v>0</v>
      </c>
    </row>
    <row r="16" spans="1:16" x14ac:dyDescent="0.3">
      <c r="B16" t="s">
        <v>43</v>
      </c>
      <c r="C16" s="9">
        <f>[1]Mar!D39</f>
        <v>0</v>
      </c>
      <c r="D16" s="9">
        <f>[1]Mar!E39</f>
        <v>0</v>
      </c>
      <c r="E16" s="9">
        <f>[1]Mar!F39</f>
        <v>0</v>
      </c>
      <c r="F16" s="9">
        <f>[1]Mar!G39</f>
        <v>0</v>
      </c>
      <c r="G16" s="9">
        <f>[1]Mar!H39</f>
        <v>0</v>
      </c>
      <c r="H16" s="9">
        <f>[1]Mar!I39</f>
        <v>0</v>
      </c>
      <c r="I16" s="9">
        <f>[1]Mar!J39</f>
        <v>0</v>
      </c>
      <c r="J16" s="9">
        <f>[1]Mar!K39</f>
        <v>0</v>
      </c>
      <c r="K16" s="9">
        <f t="shared" si="0"/>
        <v>0</v>
      </c>
      <c r="L16" s="9">
        <f t="shared" si="1"/>
        <v>0</v>
      </c>
      <c r="M16" s="9">
        <f>[1]Mar!P39</f>
        <v>0</v>
      </c>
      <c r="N16" s="9">
        <f>[1]Mar!Q39</f>
        <v>0</v>
      </c>
      <c r="O16" s="9">
        <f>[1]Mar!R39</f>
        <v>0</v>
      </c>
      <c r="P16" s="9">
        <f t="shared" si="2"/>
        <v>0</v>
      </c>
    </row>
    <row r="17" spans="2:16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6" ht="15" thickBot="1" x14ac:dyDescent="0.35">
      <c r="B18" t="s">
        <v>44</v>
      </c>
      <c r="C18" s="14">
        <f>SUM(C5:C16)</f>
        <v>6261.97</v>
      </c>
      <c r="D18" s="14">
        <f t="shared" ref="D18:P18" si="3">SUM(D5:D16)</f>
        <v>526.38</v>
      </c>
      <c r="E18" s="14">
        <f t="shared" si="3"/>
        <v>2359.23</v>
      </c>
      <c r="F18" s="14">
        <f t="shared" si="3"/>
        <v>0</v>
      </c>
      <c r="G18" s="14">
        <f t="shared" si="3"/>
        <v>7.83</v>
      </c>
      <c r="H18" s="14">
        <f>SUM(H5:H16)</f>
        <v>3368.53</v>
      </c>
      <c r="I18" s="14">
        <f t="shared" si="3"/>
        <v>0</v>
      </c>
      <c r="J18" s="14">
        <f t="shared" si="3"/>
        <v>0</v>
      </c>
      <c r="K18" s="14">
        <f>SUM(K5:K16)</f>
        <v>6261.97</v>
      </c>
      <c r="L18" s="14">
        <f t="shared" si="3"/>
        <v>0</v>
      </c>
      <c r="M18" s="14">
        <f t="shared" si="3"/>
        <v>0</v>
      </c>
      <c r="N18" s="14">
        <f t="shared" si="3"/>
        <v>2.09</v>
      </c>
      <c r="O18" s="14">
        <f t="shared" si="3"/>
        <v>0</v>
      </c>
      <c r="P18" s="14">
        <f t="shared" si="3"/>
        <v>6259.88</v>
      </c>
    </row>
    <row r="19" spans="2:16" ht="15" thickTop="1" x14ac:dyDescent="0.3"/>
  </sheetData>
  <mergeCells count="1">
    <mergeCell ref="M3:O3"/>
  </mergeCells>
  <pageMargins left="0.7" right="0.7" top="0.75" bottom="0.75" header="0.3" footer="0.3"/>
  <pageSetup paperSize="9" scale="86" orientation="landscape" horizontalDpi="4294967293" r:id="rId1"/>
  <ignoredErrors>
    <ignoredError sqref="K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F2CD-DD01-4D71-895D-92ECF7C0102F}">
  <sheetPr>
    <pageSetUpPr fitToPage="1"/>
  </sheetPr>
  <dimension ref="A2:L36"/>
  <sheetViews>
    <sheetView topLeftCell="A7" workbookViewId="0">
      <selection activeCell="F21" sqref="F21"/>
    </sheetView>
  </sheetViews>
  <sheetFormatPr defaultRowHeight="14.4" x14ac:dyDescent="0.3"/>
  <cols>
    <col min="4" max="4" width="11.109375" bestFit="1" customWidth="1"/>
    <col min="6" max="6" width="11.109375" bestFit="1" customWidth="1"/>
  </cols>
  <sheetData>
    <row r="2" spans="1:12" x14ac:dyDescent="0.3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x14ac:dyDescent="0.3">
      <c r="D4" s="6" t="s">
        <v>46</v>
      </c>
      <c r="E4" s="4"/>
      <c r="F4" s="6" t="s">
        <v>9</v>
      </c>
      <c r="H4" s="3" t="s">
        <v>9</v>
      </c>
      <c r="I4" s="4"/>
      <c r="J4" s="3" t="s">
        <v>9</v>
      </c>
      <c r="K4" s="4"/>
      <c r="L4" s="3" t="s">
        <v>9</v>
      </c>
    </row>
    <row r="5" spans="1:12" x14ac:dyDescent="0.3">
      <c r="D5" s="4" t="s">
        <v>47</v>
      </c>
      <c r="E5" s="4"/>
      <c r="F5" s="4" t="s">
        <v>48</v>
      </c>
      <c r="H5" s="4" t="s">
        <v>49</v>
      </c>
      <c r="I5" s="4"/>
      <c r="J5" s="4" t="s">
        <v>50</v>
      </c>
      <c r="K5" s="4"/>
      <c r="L5" s="4" t="s">
        <v>47</v>
      </c>
    </row>
    <row r="7" spans="1:12" x14ac:dyDescent="0.3">
      <c r="A7" t="s">
        <v>51</v>
      </c>
      <c r="D7" s="9">
        <v>92229.26999999999</v>
      </c>
      <c r="E7" s="9"/>
      <c r="F7" s="8">
        <v>100237.87999999999</v>
      </c>
      <c r="H7" s="9"/>
      <c r="J7" s="9"/>
      <c r="L7" s="9"/>
    </row>
    <row r="8" spans="1:12" x14ac:dyDescent="0.3">
      <c r="D8" s="9"/>
      <c r="E8" s="9"/>
      <c r="F8" s="9"/>
    </row>
    <row r="9" spans="1:12" x14ac:dyDescent="0.3">
      <c r="A9" t="s">
        <v>21</v>
      </c>
      <c r="D9" s="9">
        <v>72980</v>
      </c>
      <c r="E9" s="9"/>
      <c r="F9" s="9">
        <v>72980</v>
      </c>
    </row>
    <row r="10" spans="1:12" x14ac:dyDescent="0.3">
      <c r="D10" s="9"/>
      <c r="E10" s="9"/>
      <c r="F10" s="9"/>
    </row>
    <row r="11" spans="1:12" x14ac:dyDescent="0.3">
      <c r="A11" t="s">
        <v>52</v>
      </c>
      <c r="D11" s="9">
        <v>6850.76</v>
      </c>
      <c r="E11" s="9"/>
      <c r="F11" s="9">
        <v>2.09</v>
      </c>
    </row>
    <row r="12" spans="1:12" x14ac:dyDescent="0.3">
      <c r="D12" s="9"/>
      <c r="E12" s="9"/>
      <c r="F12" s="9"/>
    </row>
    <row r="13" spans="1:12" x14ac:dyDescent="0.3">
      <c r="D13" s="12">
        <v>172060.03</v>
      </c>
      <c r="E13" s="9"/>
      <c r="F13" s="12">
        <f>SUM(F7:F11)</f>
        <v>173219.97</v>
      </c>
    </row>
    <row r="14" spans="1:12" x14ac:dyDescent="0.3">
      <c r="D14" s="9"/>
      <c r="E14" s="9"/>
      <c r="F14" s="9"/>
    </row>
    <row r="15" spans="1:12" x14ac:dyDescent="0.3">
      <c r="A15" t="s">
        <v>53</v>
      </c>
      <c r="D15" s="9"/>
      <c r="E15" s="9"/>
      <c r="F15" s="9"/>
    </row>
    <row r="16" spans="1:12" x14ac:dyDescent="0.3">
      <c r="D16" s="9"/>
      <c r="E16" s="9"/>
      <c r="F16" s="9"/>
    </row>
    <row r="17" spans="1:6" x14ac:dyDescent="0.3">
      <c r="A17" t="s">
        <v>54</v>
      </c>
      <c r="D17" s="9">
        <v>27487.4</v>
      </c>
      <c r="E17" s="9"/>
      <c r="F17" s="9">
        <v>2359.23</v>
      </c>
    </row>
    <row r="18" spans="1:6" x14ac:dyDescent="0.3">
      <c r="D18" s="9"/>
      <c r="E18" s="9"/>
      <c r="F18" s="9"/>
    </row>
    <row r="19" spans="1:6" x14ac:dyDescent="0.3">
      <c r="A19" t="s">
        <v>55</v>
      </c>
      <c r="D19" s="9">
        <v>0</v>
      </c>
      <c r="E19" s="9"/>
      <c r="F19" s="9">
        <v>0</v>
      </c>
    </row>
    <row r="20" spans="1:6" x14ac:dyDescent="0.3">
      <c r="D20" s="9"/>
      <c r="E20" s="9"/>
      <c r="F20" s="9"/>
    </row>
    <row r="21" spans="1:6" x14ac:dyDescent="0.3">
      <c r="A21" t="s">
        <v>56</v>
      </c>
      <c r="D21" s="9">
        <v>44334.749999999993</v>
      </c>
      <c r="E21" s="9"/>
      <c r="F21" s="9">
        <v>3902.74</v>
      </c>
    </row>
    <row r="22" spans="1:6" x14ac:dyDescent="0.3">
      <c r="A22" s="10" t="s">
        <v>25</v>
      </c>
      <c r="D22" s="9"/>
      <c r="E22" s="9"/>
      <c r="F22" s="9"/>
    </row>
    <row r="23" spans="1:6" x14ac:dyDescent="0.3">
      <c r="D23" s="12">
        <v>71822.149999999994</v>
      </c>
      <c r="E23" s="9"/>
      <c r="F23" s="12">
        <f>SUM(F17:F21)</f>
        <v>6261.9699999999993</v>
      </c>
    </row>
    <row r="24" spans="1:6" x14ac:dyDescent="0.3">
      <c r="D24" s="9"/>
      <c r="E24" s="9"/>
      <c r="F24" s="9"/>
    </row>
    <row r="25" spans="1:6" ht="15" thickBot="1" x14ac:dyDescent="0.35">
      <c r="A25" t="s">
        <v>57</v>
      </c>
      <c r="D25" s="15">
        <v>100237.88</v>
      </c>
      <c r="E25" s="9"/>
      <c r="F25" s="15">
        <f>F13-F23</f>
        <v>166958</v>
      </c>
    </row>
    <row r="26" spans="1:6" ht="15" thickTop="1" x14ac:dyDescent="0.3">
      <c r="D26" s="9"/>
      <c r="E26" s="9"/>
      <c r="F26" s="9"/>
    </row>
    <row r="27" spans="1:6" x14ac:dyDescent="0.3">
      <c r="A27" t="s">
        <v>58</v>
      </c>
      <c r="D27" s="9"/>
      <c r="E27" s="9"/>
      <c r="F27" s="9"/>
    </row>
    <row r="28" spans="1:6" x14ac:dyDescent="0.3">
      <c r="D28" s="9"/>
      <c r="E28" s="9"/>
      <c r="F28" s="9"/>
    </row>
    <row r="29" spans="1:6" x14ac:dyDescent="0.3">
      <c r="A29" t="s">
        <v>59</v>
      </c>
      <c r="D29" s="9">
        <v>31693.01</v>
      </c>
      <c r="E29" s="9"/>
      <c r="F29" s="9">
        <f>31593.01+100</f>
        <v>31693.01</v>
      </c>
    </row>
    <row r="30" spans="1:6" x14ac:dyDescent="0.3">
      <c r="A30" s="10" t="s">
        <v>25</v>
      </c>
      <c r="D30" s="9">
        <v>70081.72</v>
      </c>
      <c r="F30" s="9">
        <v>70081.72</v>
      </c>
    </row>
    <row r="31" spans="1:6" x14ac:dyDescent="0.3">
      <c r="A31" t="s">
        <v>60</v>
      </c>
      <c r="D31" s="9">
        <v>1536.85</v>
      </c>
      <c r="F31" s="9">
        <v>2947.15</v>
      </c>
    </row>
    <row r="33" spans="1:6" ht="15" thickBot="1" x14ac:dyDescent="0.35">
      <c r="A33" t="s">
        <v>61</v>
      </c>
      <c r="D33" s="15">
        <v>100237.87999999999</v>
      </c>
      <c r="F33" s="15">
        <f>F29+F30-F31</f>
        <v>98827.58</v>
      </c>
    </row>
    <row r="34" spans="1:6" ht="15" thickTop="1" x14ac:dyDescent="0.3"/>
    <row r="35" spans="1:6" x14ac:dyDescent="0.3">
      <c r="F35" s="9"/>
    </row>
    <row r="36" spans="1:6" x14ac:dyDescent="0.3">
      <c r="F36" s="9"/>
    </row>
  </sheetData>
  <mergeCells count="1">
    <mergeCell ref="A2:L2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77C7-4818-491B-9DE2-DD49FAEEAEA7}">
  <dimension ref="A2:D25"/>
  <sheetViews>
    <sheetView workbookViewId="0">
      <selection activeCell="M16" sqref="M16"/>
    </sheetView>
  </sheetViews>
  <sheetFormatPr defaultRowHeight="14.4" x14ac:dyDescent="0.3"/>
  <cols>
    <col min="1" max="1" width="22" bestFit="1" customWidth="1"/>
    <col min="2" max="2" width="17.77734375" bestFit="1" customWidth="1"/>
    <col min="3" max="3" width="14.21875" bestFit="1" customWidth="1"/>
    <col min="4" max="4" width="9.109375" bestFit="1" customWidth="1"/>
  </cols>
  <sheetData>
    <row r="2" spans="1:4" x14ac:dyDescent="0.3">
      <c r="A2" s="27" t="s">
        <v>62</v>
      </c>
      <c r="B2" s="27"/>
      <c r="C2" s="27"/>
      <c r="D2" s="27"/>
    </row>
    <row r="3" spans="1:4" x14ac:dyDescent="0.3">
      <c r="A3" s="4"/>
      <c r="B3" s="4"/>
      <c r="C3" s="4"/>
      <c r="D3" s="4"/>
    </row>
    <row r="4" spans="1:4" x14ac:dyDescent="0.3">
      <c r="A4" s="16" t="s">
        <v>63</v>
      </c>
    </row>
    <row r="6" spans="1:4" x14ac:dyDescent="0.3">
      <c r="A6" s="17" t="s">
        <v>64</v>
      </c>
      <c r="B6" s="17"/>
      <c r="C6" s="17" t="s">
        <v>65</v>
      </c>
      <c r="D6" s="17" t="s">
        <v>29</v>
      </c>
    </row>
    <row r="7" spans="1:4" x14ac:dyDescent="0.3">
      <c r="A7" t="s">
        <v>66</v>
      </c>
      <c r="C7" s="18">
        <v>44679</v>
      </c>
      <c r="D7" s="9">
        <v>139.57</v>
      </c>
    </row>
    <row r="8" spans="1:4" x14ac:dyDescent="0.3">
      <c r="A8" t="s">
        <v>67</v>
      </c>
      <c r="C8" s="18"/>
      <c r="D8" s="9"/>
    </row>
    <row r="9" spans="1:4" x14ac:dyDescent="0.3">
      <c r="A9" t="s">
        <v>68</v>
      </c>
      <c r="C9" s="18">
        <v>44659</v>
      </c>
      <c r="D9" s="9">
        <v>26.99</v>
      </c>
    </row>
    <row r="10" spans="1:4" x14ac:dyDescent="0.3">
      <c r="A10" t="s">
        <v>69</v>
      </c>
      <c r="C10" s="18"/>
      <c r="D10" s="9"/>
    </row>
    <row r="11" spans="1:4" x14ac:dyDescent="0.3">
      <c r="A11" t="s">
        <v>70</v>
      </c>
      <c r="C11" s="18"/>
      <c r="D11" s="9"/>
    </row>
    <row r="12" spans="1:4" x14ac:dyDescent="0.3">
      <c r="A12" t="s">
        <v>71</v>
      </c>
      <c r="C12" s="18">
        <v>44663</v>
      </c>
      <c r="D12" s="9">
        <v>55.88</v>
      </c>
    </row>
    <row r="13" spans="1:4" x14ac:dyDescent="0.3">
      <c r="A13" t="s">
        <v>72</v>
      </c>
      <c r="B13" t="s">
        <v>73</v>
      </c>
      <c r="C13">
        <v>5739</v>
      </c>
      <c r="D13" s="9">
        <v>50</v>
      </c>
    </row>
    <row r="14" spans="1:4" x14ac:dyDescent="0.3">
      <c r="A14" t="s">
        <v>74</v>
      </c>
      <c r="B14" t="s">
        <v>75</v>
      </c>
      <c r="C14">
        <v>5740</v>
      </c>
      <c r="D14" s="9">
        <v>167.63</v>
      </c>
    </row>
    <row r="15" spans="1:4" x14ac:dyDescent="0.3">
      <c r="A15" t="s">
        <v>76</v>
      </c>
      <c r="C15" t="s">
        <v>77</v>
      </c>
      <c r="D15" s="8">
        <v>2143.5500000000002</v>
      </c>
    </row>
    <row r="16" spans="1:4" x14ac:dyDescent="0.3">
      <c r="A16" t="s">
        <v>78</v>
      </c>
      <c r="B16" s="10" t="s">
        <v>79</v>
      </c>
      <c r="C16">
        <v>5743</v>
      </c>
      <c r="D16" s="8">
        <v>534</v>
      </c>
    </row>
    <row r="17" spans="1:4" x14ac:dyDescent="0.3">
      <c r="A17" t="s">
        <v>80</v>
      </c>
      <c r="B17" s="10" t="s">
        <v>81</v>
      </c>
      <c r="C17">
        <v>5744</v>
      </c>
      <c r="D17" s="8">
        <v>130.19999999999999</v>
      </c>
    </row>
    <row r="18" spans="1:4" x14ac:dyDescent="0.3">
      <c r="A18" t="s">
        <v>82</v>
      </c>
      <c r="B18" s="10" t="s">
        <v>83</v>
      </c>
      <c r="C18">
        <v>5745</v>
      </c>
      <c r="D18" s="8">
        <v>640.08000000000004</v>
      </c>
    </row>
    <row r="19" spans="1:4" x14ac:dyDescent="0.3">
      <c r="A19" t="s">
        <v>84</v>
      </c>
      <c r="B19" s="10" t="s">
        <v>85</v>
      </c>
      <c r="C19">
        <v>5746</v>
      </c>
      <c r="D19" s="8">
        <v>610.52</v>
      </c>
    </row>
    <row r="20" spans="1:4" x14ac:dyDescent="0.3">
      <c r="A20" t="s">
        <v>86</v>
      </c>
      <c r="B20" s="10" t="s">
        <v>87</v>
      </c>
      <c r="C20">
        <v>5747</v>
      </c>
      <c r="D20" s="8">
        <v>1696.55</v>
      </c>
    </row>
    <row r="21" spans="1:4" x14ac:dyDescent="0.3">
      <c r="A21" t="s">
        <v>88</v>
      </c>
      <c r="B21" s="10" t="s">
        <v>89</v>
      </c>
      <c r="C21">
        <v>5748</v>
      </c>
      <c r="D21" s="8">
        <v>25</v>
      </c>
    </row>
    <row r="22" spans="1:4" x14ac:dyDescent="0.3">
      <c r="A22" s="10" t="s">
        <v>90</v>
      </c>
      <c r="B22" s="10" t="s">
        <v>91</v>
      </c>
      <c r="C22">
        <v>5749</v>
      </c>
      <c r="D22" s="9">
        <v>42</v>
      </c>
    </row>
    <row r="23" spans="1:4" x14ac:dyDescent="0.3">
      <c r="D23" s="9"/>
    </row>
    <row r="24" spans="1:4" ht="15" thickBot="1" x14ac:dyDescent="0.35">
      <c r="A24" t="s">
        <v>31</v>
      </c>
      <c r="D24" s="14">
        <f>SUM(D7:D23)</f>
        <v>6261.97</v>
      </c>
    </row>
    <row r="25" spans="1:4" ht="15" thickTop="1" x14ac:dyDescent="0.3"/>
  </sheetData>
  <mergeCells count="1">
    <mergeCell ref="A2:D2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8CE2-1487-4F92-814F-259997BEE69F}">
  <dimension ref="A1:D26"/>
  <sheetViews>
    <sheetView workbookViewId="0">
      <selection activeCell="C5" sqref="C5"/>
    </sheetView>
  </sheetViews>
  <sheetFormatPr defaultRowHeight="14.4" x14ac:dyDescent="0.3"/>
  <cols>
    <col min="1" max="1" width="20.109375" bestFit="1" customWidth="1"/>
    <col min="2" max="2" width="14.33203125" bestFit="1" customWidth="1"/>
    <col min="3" max="3" width="11.109375" bestFit="1" customWidth="1"/>
    <col min="4" max="4" width="9" bestFit="1" customWidth="1"/>
  </cols>
  <sheetData>
    <row r="1" spans="1:4" x14ac:dyDescent="0.3">
      <c r="A1" s="30" t="s">
        <v>0</v>
      </c>
      <c r="B1" s="30"/>
      <c r="C1" s="30"/>
      <c r="D1" s="30"/>
    </row>
    <row r="2" spans="1:4" x14ac:dyDescent="0.3">
      <c r="A2" s="29" t="s">
        <v>143</v>
      </c>
      <c r="B2" s="29"/>
    </row>
    <row r="3" spans="1:4" x14ac:dyDescent="0.3">
      <c r="A3" s="31"/>
      <c r="B3" s="31"/>
    </row>
    <row r="4" spans="1:4" x14ac:dyDescent="0.3">
      <c r="A4" s="17" t="s">
        <v>64</v>
      </c>
      <c r="B4" s="17"/>
      <c r="C4" s="17" t="s">
        <v>144</v>
      </c>
      <c r="D4" s="17" t="s">
        <v>29</v>
      </c>
    </row>
    <row r="5" spans="1:4" x14ac:dyDescent="0.3">
      <c r="A5" t="s">
        <v>93</v>
      </c>
    </row>
    <row r="6" spans="1:4" x14ac:dyDescent="0.3">
      <c r="A6" t="s">
        <v>66</v>
      </c>
    </row>
    <row r="7" spans="1:4" x14ac:dyDescent="0.3">
      <c r="A7" t="s">
        <v>67</v>
      </c>
    </row>
    <row r="8" spans="1:4" x14ac:dyDescent="0.3">
      <c r="A8" t="s">
        <v>68</v>
      </c>
    </row>
    <row r="9" spans="1:4" x14ac:dyDescent="0.3">
      <c r="A9" t="s">
        <v>126</v>
      </c>
    </row>
    <row r="10" spans="1:4" x14ac:dyDescent="0.3">
      <c r="A10" t="s">
        <v>70</v>
      </c>
    </row>
    <row r="11" spans="1:4" x14ac:dyDescent="0.3">
      <c r="A11" t="s">
        <v>71</v>
      </c>
    </row>
    <row r="12" spans="1:4" x14ac:dyDescent="0.3">
      <c r="A12" t="s">
        <v>127</v>
      </c>
      <c r="C12" t="s">
        <v>128</v>
      </c>
      <c r="D12" s="28">
        <v>1746.86</v>
      </c>
    </row>
    <row r="13" spans="1:4" x14ac:dyDescent="0.3">
      <c r="A13" t="s">
        <v>74</v>
      </c>
      <c r="B13" t="s">
        <v>129</v>
      </c>
      <c r="C13">
        <v>5752</v>
      </c>
      <c r="D13" s="28">
        <v>171.5</v>
      </c>
    </row>
    <row r="14" spans="1:4" x14ac:dyDescent="0.3">
      <c r="A14" t="s">
        <v>90</v>
      </c>
      <c r="B14" t="s">
        <v>130</v>
      </c>
      <c r="C14">
        <v>5753</v>
      </c>
      <c r="D14" s="28">
        <v>42</v>
      </c>
    </row>
    <row r="15" spans="1:4" x14ac:dyDescent="0.3">
      <c r="A15" t="s">
        <v>100</v>
      </c>
      <c r="B15" t="s">
        <v>131</v>
      </c>
      <c r="C15">
        <v>5754</v>
      </c>
      <c r="D15" s="28">
        <v>45.46</v>
      </c>
    </row>
    <row r="16" spans="1:4" x14ac:dyDescent="0.3">
      <c r="A16" t="s">
        <v>100</v>
      </c>
      <c r="B16" t="s">
        <v>132</v>
      </c>
      <c r="C16">
        <v>5755</v>
      </c>
      <c r="D16" s="28">
        <v>45.46</v>
      </c>
    </row>
    <row r="17" spans="1:4" x14ac:dyDescent="0.3">
      <c r="A17" t="s">
        <v>100</v>
      </c>
      <c r="B17" t="s">
        <v>133</v>
      </c>
      <c r="C17">
        <v>5756</v>
      </c>
      <c r="D17" s="28">
        <v>151.87</v>
      </c>
    </row>
    <row r="18" spans="1:4" x14ac:dyDescent="0.3">
      <c r="A18" t="s">
        <v>114</v>
      </c>
      <c r="B18" t="s">
        <v>134</v>
      </c>
      <c r="C18">
        <v>5758</v>
      </c>
      <c r="D18" s="28">
        <v>700.31</v>
      </c>
    </row>
    <row r="19" spans="1:4" x14ac:dyDescent="0.3">
      <c r="A19" t="s">
        <v>135</v>
      </c>
      <c r="B19" t="s">
        <v>136</v>
      </c>
      <c r="C19">
        <v>5759</v>
      </c>
      <c r="D19" s="28">
        <v>116</v>
      </c>
    </row>
    <row r="20" spans="1:4" x14ac:dyDescent="0.3">
      <c r="A20" t="s">
        <v>137</v>
      </c>
      <c r="B20" t="s">
        <v>138</v>
      </c>
      <c r="C20">
        <v>5760</v>
      </c>
      <c r="D20" s="28">
        <v>81.599999999999994</v>
      </c>
    </row>
    <row r="21" spans="1:4" x14ac:dyDescent="0.3">
      <c r="A21" t="s">
        <v>139</v>
      </c>
      <c r="B21" t="s">
        <v>140</v>
      </c>
      <c r="C21">
        <v>5761</v>
      </c>
      <c r="D21" s="28">
        <v>50.4</v>
      </c>
    </row>
    <row r="22" spans="1:4" x14ac:dyDescent="0.3">
      <c r="A22" t="s">
        <v>112</v>
      </c>
      <c r="B22" t="s">
        <v>113</v>
      </c>
      <c r="C22">
        <v>5762</v>
      </c>
      <c r="D22" s="28">
        <v>3450</v>
      </c>
    </row>
    <row r="23" spans="1:4" x14ac:dyDescent="0.3">
      <c r="A23" t="s">
        <v>141</v>
      </c>
      <c r="B23" t="s">
        <v>142</v>
      </c>
      <c r="C23">
        <v>5763</v>
      </c>
      <c r="D23" s="28">
        <v>25</v>
      </c>
    </row>
    <row r="25" spans="1:4" ht="15" thickBot="1" x14ac:dyDescent="0.35">
      <c r="A25" t="s">
        <v>31</v>
      </c>
      <c r="D25" s="32">
        <v>6626.46</v>
      </c>
    </row>
    <row r="26" spans="1:4" ht="15" thickTop="1" x14ac:dyDescent="0.3"/>
  </sheetData>
  <mergeCells count="2">
    <mergeCell ref="A1:D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B858-BDA1-4791-83CB-21F54F53DDCC}">
  <dimension ref="A1:D31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4.4" x14ac:dyDescent="0.3"/>
  <cols>
    <col min="1" max="1" width="22.33203125" bestFit="1" customWidth="1"/>
    <col min="2" max="2" width="13.6640625" bestFit="1" customWidth="1"/>
    <col min="3" max="3" width="11.109375" bestFit="1" customWidth="1"/>
    <col min="4" max="4" width="9" bestFit="1" customWidth="1"/>
  </cols>
  <sheetData>
    <row r="1" spans="1:4" x14ac:dyDescent="0.3">
      <c r="A1" s="27" t="s">
        <v>0</v>
      </c>
      <c r="B1" s="27"/>
      <c r="C1" s="27"/>
      <c r="D1" s="27"/>
    </row>
    <row r="2" spans="1:4" x14ac:dyDescent="0.3">
      <c r="A2" s="20" t="s">
        <v>92</v>
      </c>
    </row>
    <row r="4" spans="1:4" x14ac:dyDescent="0.3">
      <c r="A4" s="17" t="s">
        <v>64</v>
      </c>
      <c r="B4" s="17"/>
      <c r="C4" s="17" t="s">
        <v>144</v>
      </c>
      <c r="D4" s="17" t="s">
        <v>29</v>
      </c>
    </row>
    <row r="5" spans="1:4" x14ac:dyDescent="0.3">
      <c r="A5" t="s">
        <v>93</v>
      </c>
      <c r="C5" s="19"/>
      <c r="D5" s="9"/>
    </row>
    <row r="6" spans="1:4" x14ac:dyDescent="0.3">
      <c r="A6" t="s">
        <v>66</v>
      </c>
      <c r="C6" s="19"/>
      <c r="D6" s="9"/>
    </row>
    <row r="7" spans="1:4" x14ac:dyDescent="0.3">
      <c r="A7" t="s">
        <v>67</v>
      </c>
      <c r="C7" s="19"/>
      <c r="D7" s="9"/>
    </row>
    <row r="8" spans="1:4" x14ac:dyDescent="0.3">
      <c r="A8" t="s">
        <v>68</v>
      </c>
      <c r="C8" s="19"/>
      <c r="D8" s="9"/>
    </row>
    <row r="9" spans="1:4" x14ac:dyDescent="0.3">
      <c r="A9" t="s">
        <v>69</v>
      </c>
      <c r="C9" s="19"/>
      <c r="D9" s="9"/>
    </row>
    <row r="10" spans="1:4" x14ac:dyDescent="0.3">
      <c r="A10" t="s">
        <v>70</v>
      </c>
      <c r="C10" s="19"/>
      <c r="D10" s="9"/>
    </row>
    <row r="11" spans="1:4" x14ac:dyDescent="0.3">
      <c r="A11" t="s">
        <v>71</v>
      </c>
      <c r="C11" s="21"/>
      <c r="D11" s="9"/>
    </row>
    <row r="12" spans="1:4" x14ac:dyDescent="0.3">
      <c r="A12" s="10" t="s">
        <v>94</v>
      </c>
      <c r="B12" s="10"/>
      <c r="C12" s="22"/>
      <c r="D12" s="9">
        <v>3</v>
      </c>
    </row>
    <row r="13" spans="1:4" x14ac:dyDescent="0.3">
      <c r="A13" s="10" t="s">
        <v>95</v>
      </c>
      <c r="B13" s="10"/>
      <c r="C13" s="23"/>
      <c r="D13" s="9">
        <v>13.32</v>
      </c>
    </row>
    <row r="14" spans="1:4" x14ac:dyDescent="0.3">
      <c r="A14" s="10" t="s">
        <v>96</v>
      </c>
      <c r="B14" t="s">
        <v>97</v>
      </c>
      <c r="C14" s="23">
        <v>5764</v>
      </c>
      <c r="D14" s="9">
        <v>183.11</v>
      </c>
    </row>
    <row r="15" spans="1:4" x14ac:dyDescent="0.3">
      <c r="A15" s="10" t="s">
        <v>98</v>
      </c>
      <c r="B15" t="s">
        <v>99</v>
      </c>
      <c r="C15" s="23">
        <v>5765</v>
      </c>
      <c r="D15" s="9">
        <v>600</v>
      </c>
    </row>
    <row r="16" spans="1:4" x14ac:dyDescent="0.3">
      <c r="A16" s="10" t="s">
        <v>100</v>
      </c>
      <c r="B16" s="24" t="s">
        <v>101</v>
      </c>
      <c r="C16" s="23">
        <v>5766</v>
      </c>
      <c r="D16" s="9">
        <v>132</v>
      </c>
    </row>
    <row r="17" spans="1:4" x14ac:dyDescent="0.3">
      <c r="A17" s="10" t="s">
        <v>102</v>
      </c>
      <c r="B17" s="24" t="s">
        <v>103</v>
      </c>
      <c r="C17" s="23">
        <v>5767</v>
      </c>
      <c r="D17" s="9">
        <v>42</v>
      </c>
    </row>
    <row r="18" spans="1:4" x14ac:dyDescent="0.3">
      <c r="A18" s="10" t="s">
        <v>104</v>
      </c>
      <c r="B18" t="s">
        <v>105</v>
      </c>
      <c r="C18" s="23">
        <v>5768</v>
      </c>
      <c r="D18" s="9">
        <v>10</v>
      </c>
    </row>
    <row r="19" spans="1:4" x14ac:dyDescent="0.3">
      <c r="A19" s="10" t="s">
        <v>106</v>
      </c>
      <c r="B19" t="s">
        <v>107</v>
      </c>
      <c r="C19" s="23">
        <v>5769</v>
      </c>
      <c r="D19" s="9">
        <v>240</v>
      </c>
    </row>
    <row r="20" spans="1:4" x14ac:dyDescent="0.3">
      <c r="A20" s="10" t="s">
        <v>108</v>
      </c>
      <c r="B20" t="s">
        <v>109</v>
      </c>
      <c r="C20" s="23">
        <v>5770</v>
      </c>
      <c r="D20" s="9">
        <v>316</v>
      </c>
    </row>
    <row r="21" spans="1:4" x14ac:dyDescent="0.3">
      <c r="A21" s="10" t="s">
        <v>110</v>
      </c>
      <c r="B21" t="s">
        <v>111</v>
      </c>
      <c r="C21" s="23">
        <v>5771</v>
      </c>
      <c r="D21" s="9">
        <v>47.35</v>
      </c>
    </row>
    <row r="22" spans="1:4" x14ac:dyDescent="0.3">
      <c r="A22" s="10" t="s">
        <v>112</v>
      </c>
      <c r="B22" t="s">
        <v>113</v>
      </c>
      <c r="C22" s="23">
        <v>5772</v>
      </c>
      <c r="D22" s="9">
        <v>3650</v>
      </c>
    </row>
    <row r="23" spans="1:4" x14ac:dyDescent="0.3">
      <c r="A23" s="10" t="s">
        <v>114</v>
      </c>
      <c r="B23" s="24" t="s">
        <v>115</v>
      </c>
      <c r="C23" s="23">
        <v>5773</v>
      </c>
      <c r="D23" s="9">
        <v>700.31</v>
      </c>
    </row>
    <row r="24" spans="1:4" x14ac:dyDescent="0.3">
      <c r="A24" s="10" t="s">
        <v>116</v>
      </c>
      <c r="B24" t="s">
        <v>117</v>
      </c>
      <c r="C24" s="23">
        <v>5774</v>
      </c>
      <c r="D24" s="9">
        <v>50</v>
      </c>
    </row>
    <row r="25" spans="1:4" x14ac:dyDescent="0.3">
      <c r="A25" s="10" t="s">
        <v>118</v>
      </c>
      <c r="B25" t="s">
        <v>119</v>
      </c>
      <c r="C25" s="23">
        <v>5775</v>
      </c>
      <c r="D25" s="9">
        <v>46.56</v>
      </c>
    </row>
    <row r="26" spans="1:4" x14ac:dyDescent="0.3">
      <c r="A26" s="10" t="s">
        <v>120</v>
      </c>
      <c r="B26" s="24" t="s">
        <v>121</v>
      </c>
      <c r="C26" s="23">
        <v>5776</v>
      </c>
      <c r="D26" s="9">
        <v>330</v>
      </c>
    </row>
    <row r="27" spans="1:4" x14ac:dyDescent="0.3">
      <c r="A27" s="10" t="s">
        <v>122</v>
      </c>
      <c r="C27" s="23" t="s">
        <v>123</v>
      </c>
      <c r="D27" s="9">
        <v>1910.91</v>
      </c>
    </row>
    <row r="28" spans="1:4" x14ac:dyDescent="0.3">
      <c r="A28" s="10" t="s">
        <v>124</v>
      </c>
      <c r="B28" s="24" t="s">
        <v>125</v>
      </c>
      <c r="C28" s="23">
        <v>5779</v>
      </c>
      <c r="D28" s="9">
        <v>272.39999999999998</v>
      </c>
    </row>
    <row r="29" spans="1:4" x14ac:dyDescent="0.3">
      <c r="A29" s="10"/>
      <c r="C29" s="25"/>
      <c r="D29" s="9"/>
    </row>
    <row r="30" spans="1:4" ht="15" thickBot="1" x14ac:dyDescent="0.35">
      <c r="A30" s="8"/>
      <c r="B30" s="24"/>
      <c r="C30" s="23"/>
      <c r="D30" s="14">
        <f>SUM(D5:D29)</f>
        <v>8546.9600000000009</v>
      </c>
    </row>
    <row r="31" spans="1:4" ht="15" thickTop="1" x14ac:dyDescent="0.3"/>
  </sheetData>
  <mergeCells count="1">
    <mergeCell ref="A1:D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P1 Mstr Sheet</vt:lpstr>
      <vt:lpstr>P2 Mthly Summ</vt:lpstr>
      <vt:lpstr>P3 Qtrly Statem't</vt:lpstr>
      <vt:lpstr>P4 Apr Cred List</vt:lpstr>
      <vt:lpstr>P5 May Chq List</vt:lpstr>
      <vt:lpstr>P6 Jun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2022-06-28T09:56:28Z</cp:lastPrinted>
  <dcterms:created xsi:type="dcterms:W3CDTF">2022-06-15T19:29:05Z</dcterms:created>
  <dcterms:modified xsi:type="dcterms:W3CDTF">2023-01-26T13:03:14Z</dcterms:modified>
</cp:coreProperties>
</file>